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540" windowHeight="4485" tabRatio="478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'Лист1'!$A$1:$O$879</definedName>
  </definedNames>
  <calcPr fullCalcOnLoad="1"/>
</workbook>
</file>

<file path=xl/sharedStrings.xml><?xml version="1.0" encoding="utf-8"?>
<sst xmlns="http://schemas.openxmlformats.org/spreadsheetml/2006/main" count="4513" uniqueCount="779">
  <si>
    <t>Краевая целевая программа поддержки сельских клубных учреждений Краснодарского края на 2007-2009 годы</t>
  </si>
  <si>
    <t>522 05 00</t>
  </si>
  <si>
    <t>Мероприятия в сфере культуры</t>
  </si>
  <si>
    <t>024</t>
  </si>
  <si>
    <t>Телерадиокомпании и телеорганизации</t>
  </si>
  <si>
    <t>453 00 00</t>
  </si>
  <si>
    <t>453 99 00</t>
  </si>
  <si>
    <t xml:space="preserve">Другие вопросы в области культуры, кинематографии, средств массовой информации </t>
  </si>
  <si>
    <t>06</t>
  </si>
  <si>
    <t>9.3.</t>
  </si>
  <si>
    <t>9.3.1.</t>
  </si>
  <si>
    <t>10.</t>
  </si>
  <si>
    <t>Управление по здравоохранению администрации муниципального образования город-курорт Геленджик</t>
  </si>
  <si>
    <t>928</t>
  </si>
  <si>
    <t>10.1.</t>
  </si>
  <si>
    <t>218 00 00</t>
  </si>
  <si>
    <t>Мероприятия по проведению оздоровительной кампании детей</t>
  </si>
  <si>
    <t>432 00 00</t>
  </si>
  <si>
    <t>Оздоровление детей</t>
  </si>
  <si>
    <t>432 02 00</t>
  </si>
  <si>
    <t>8.1.4.</t>
  </si>
  <si>
    <t>8.1.5.</t>
  </si>
  <si>
    <t>Долгосрочные краевые целевые программы</t>
  </si>
  <si>
    <t>Реализация других мероприятий долгосрочной краевой целевой программы</t>
  </si>
  <si>
    <t>522 17 99</t>
  </si>
  <si>
    <t>795 19 00</t>
  </si>
  <si>
    <t>Решение Думы муниципального образования город-курорт Геленджик от 15 июня 2010 года №453 "О социальной поддержке отдельных категорий работников муниципальных образовательных учреждений муниципального образования город-курорт Геленджик, реализующих основную общеобразовательную программу дошкольного образования"</t>
  </si>
  <si>
    <t>505 69 00</t>
  </si>
  <si>
    <t>Ежемесячная денежная выплата отдельным категориям работников муниципальных образовательных учреждений, реализующих основную общеобразовательную программу дошкольного образования</t>
  </si>
  <si>
    <t>505 69 01</t>
  </si>
  <si>
    <t>Субсидии автономным учреждениям</t>
  </si>
  <si>
    <t>Муниципальная целевая программа "Сохранение и развитие кинематографии в муниципальном образовании город-курорт Геленджик на 2009-2010 годы"</t>
  </si>
  <si>
    <t>795 14 00</t>
  </si>
  <si>
    <t>Муниципальная целевая программа "Поддержка и развитие чтения населения муниципального образования город-курорт Геленджик на 2009-2011 годы"</t>
  </si>
  <si>
    <t>795 15 00</t>
  </si>
  <si>
    <t>Мероприятия по гражданской обороне</t>
  </si>
  <si>
    <t>9.2.2.</t>
  </si>
  <si>
    <t>520 21 02</t>
  </si>
  <si>
    <t>Денежные выплаты за оказание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 учреждений здравоохранения муниципальных образований Краснодарского края, оказывающих первую медико-санитарную помощь</t>
  </si>
  <si>
    <t>Ведомственная целевая программа "О неотложных мерах по улучшению медицинского обеспечения участников Великой Отечественной войны в Краснодарском крае на 2010 год"</t>
  </si>
  <si>
    <t>524 04 00</t>
  </si>
  <si>
    <t>Муниципальная целевая программа "Медицинские кадры для здравоохранения муниципального образования город-курорт Геленджик на 2010-2012 годы"</t>
  </si>
  <si>
    <t>Муниципальная целевая программа "Предупреждение и борьба с социально значимыми заболеваниями на 2010-2012 годы"</t>
  </si>
  <si>
    <t xml:space="preserve">522 76 00 </t>
  </si>
  <si>
    <t>Организация бесплатного питания детей из малообеспеченных семей</t>
  </si>
  <si>
    <t xml:space="preserve">522 76 01 </t>
  </si>
  <si>
    <t>10.2.</t>
  </si>
  <si>
    <t>10.1.1.</t>
  </si>
  <si>
    <t>10.2.1.</t>
  </si>
  <si>
    <t>10.2.2.</t>
  </si>
  <si>
    <t>10.3.</t>
  </si>
  <si>
    <t>10.3.1.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</si>
  <si>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</si>
  <si>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</si>
  <si>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</si>
  <si>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</si>
  <si>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</si>
  <si>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</si>
  <si>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</si>
  <si>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</si>
  <si>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</si>
  <si>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795 06 00</t>
  </si>
  <si>
    <t>505 62 04</t>
  </si>
  <si>
    <t>Бесплатный проезд для учащихся , проживающих в сельских округах муниципального образования город-курорт Геленджик, нуждающихся в подвозе к муниципальным общеобразовательным учреждениям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</si>
  <si>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</si>
  <si>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</si>
  <si>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</si>
  <si>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</si>
  <si>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</si>
  <si>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</si>
  <si>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</si>
  <si>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</si>
  <si>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</si>
  <si>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</si>
  <si>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</si>
  <si>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</si>
  <si>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472 00 00</t>
  </si>
  <si>
    <t>472 99 00</t>
  </si>
  <si>
    <t>Закон Краснодарского края от 30 апреля 2002 года №476-КЗ "О дополнительных льготах донорам крови в Краснодарском крае"</t>
  </si>
  <si>
    <t>505 86 00</t>
  </si>
  <si>
    <t>505 86 01</t>
  </si>
  <si>
    <t>505 87 00</t>
  </si>
  <si>
    <t>505 87 01</t>
  </si>
  <si>
    <t>505 87 02</t>
  </si>
  <si>
    <t>505 91 00</t>
  </si>
  <si>
    <t>Изготовление и ремонт зубных протезов ветеранам труда</t>
  </si>
  <si>
    <t>505 91 11</t>
  </si>
  <si>
    <t>Изготовление и ремонт зубных протезов труженикам тыла</t>
  </si>
  <si>
    <t>Изготовление и ремонт зубных протезов жертвам политических репрессий</t>
  </si>
  <si>
    <t>505 91 12</t>
  </si>
  <si>
    <t>505 91 13</t>
  </si>
  <si>
    <t>929</t>
  </si>
  <si>
    <t>11.1.</t>
  </si>
  <si>
    <t>11.1.1.</t>
  </si>
  <si>
    <t>11.2.</t>
  </si>
  <si>
    <t>11.2.1.</t>
  </si>
  <si>
    <t>934</t>
  </si>
  <si>
    <t>12.1.1.</t>
  </si>
  <si>
    <t>Организационно-воспитательная работа с молодежью</t>
  </si>
  <si>
    <t>431 00 00</t>
  </si>
  <si>
    <t>431 99 00</t>
  </si>
  <si>
    <t>Подпрограмма "Молодой семье - доступное жилье"</t>
  </si>
  <si>
    <t>795 22 02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</si>
  <si>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</si>
  <si>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"Переселение граждан Российской Федерации, проживающих на территории муниципального образования город-курорт Геленджик, из ветхого и аварийного муниципального жилищного фонда"</t>
  </si>
  <si>
    <t>Стипендии для студентов и учащихся профессионального образования, аспирантов и докторантов</t>
  </si>
  <si>
    <t>Подпрограмма пополнения муниципального жилищного фонда социального использования</t>
  </si>
  <si>
    <t>Функционирование высшего должностного лица субъекта Российской Федерации, муниципального образования</t>
  </si>
  <si>
    <t>Закон Краснодарского края от 30 июня 1997 года   №90-КЗ "Об охране здоровья населения Краснодарского края"</t>
  </si>
  <si>
    <t>Закон Краснодарского края от 15 декабря 2004 года   №808-КЗ "О мерах социальной поддержки отдельных категорий жителей Краснодарского края"</t>
  </si>
  <si>
    <t>2.1.5.</t>
  </si>
  <si>
    <t>491 01 00</t>
  </si>
  <si>
    <t>Проектирование, строительство разводящего газопровода в с.Тешебс протяженностью 5 км</t>
  </si>
  <si>
    <t>Проектирование, строительство разводящего газопровода  п.Светлый-с.Адербиевка протяжен-ностью 9 км</t>
  </si>
  <si>
    <t>Проектирование, строительство разводящего газопровода  п.Светлый-с.Возрождение протяжен-ностью 10 км</t>
  </si>
  <si>
    <t xml:space="preserve">  (тыс.руб.)</t>
  </si>
  <si>
    <t>Муниципальная целевая программа "Развитие транспорта общего пользования в муниципальном образовании город-курорт Геленджик" на 2006-2010 годы"</t>
  </si>
  <si>
    <t>Управление образования администрации муниципального образования город-курорт Геленджик</t>
  </si>
  <si>
    <t>Решение Думы муниципального образования город-курорт Геленджик от 27 ноября 2006 года №286 "О мерах социальной поддержки работников муниципальных учреждений образования, здравохранения, культуры, искусства и кинематографии, молодежи и учащихся муниципальных учреждений муниципального образования город-курорт Геленджик"</t>
  </si>
  <si>
    <t>Решение Думы муниципального образования город-курорт Геленджик от 2 августа 2007 года  № 373 "О мерах социальной поддержки пенсионеров, постоянно проживающих в сельских населенных пунктах муниципального образования город-курорт Геленджик"</t>
  </si>
  <si>
    <t>Мероприятия в области здравоохранения, спорта и физической культуры, туризма</t>
  </si>
  <si>
    <t>Обеспечение полноценным питанием беременных женщин, кормящих матерей, а также детей в возрасте до двух лет</t>
  </si>
  <si>
    <t>Управление по делам молодежи администрации муниципального образования город-курорт Геленджик</t>
  </si>
  <si>
    <t>Управление по физической культуре и спорту администрации муниципального образования город-курорт Геленджик</t>
  </si>
  <si>
    <t>Бюджетные инвестиции в объекты капитального строительства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</si>
  <si>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 муниципальных образований</t>
  </si>
  <si>
    <t>Проектирование и строительство школы по ул.Жуковского в г.Геленджике</t>
  </si>
  <si>
    <t>615</t>
  </si>
  <si>
    <t>Проведение мероприятий для детей и молодежи</t>
  </si>
  <si>
    <t>431 01 00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</si>
  <si>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</si>
  <si>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</si>
  <si>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</si>
  <si>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</si>
  <si>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</si>
  <si>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Муниципальная целевая программа "Молодежь Геленджика" на 2008-2010 годы"</t>
  </si>
  <si>
    <t>795 20 00</t>
  </si>
  <si>
    <t>Проектирование, строительство разводящего газо-провода в с.Архипо-Осиповка протяженностью 32 км</t>
  </si>
  <si>
    <t>Выполнение функций органами местного самоуправления</t>
  </si>
  <si>
    <t>500</t>
  </si>
  <si>
    <t>002 11 00</t>
  </si>
  <si>
    <t>Председатель представительного органа муниципального образования</t>
  </si>
  <si>
    <t>Размещение в средствах массовой информации муниципальных правовых актов, проектов муниципальных правовых актов, иной официальной информации органов местного самоуправления</t>
  </si>
  <si>
    <t>092 03 10</t>
  </si>
  <si>
    <t>1.1.2.</t>
  </si>
  <si>
    <t>002 03 00</t>
  </si>
  <si>
    <t>Глава муниципального образования</t>
  </si>
  <si>
    <t>002 96 00</t>
  </si>
  <si>
    <t>002 97 00</t>
  </si>
  <si>
    <t>070 05 00</t>
  </si>
  <si>
    <t>Резервные фонды местных администраций</t>
  </si>
  <si>
    <t>522 43 00</t>
  </si>
  <si>
    <t>Повышение финансовой устойчивости малых форм хозяйствования на селе</t>
  </si>
  <si>
    <t>522 43 28</t>
  </si>
  <si>
    <t>Целевые программы муниципальных образований</t>
  </si>
  <si>
    <t>505 66 00</t>
  </si>
  <si>
    <t>Решение Думы муниципального образования город-курорт Геленджик от 11 июня 2008 года №82 "О дополнительной мере социальной поддержки отдельных категорий граждан в виде предоставления бесплатной подписки на городские и краевые периодические печатные издания в 2009-2010 годах"</t>
  </si>
  <si>
    <t>Мероприятия в области жилищного хозяйства</t>
  </si>
  <si>
    <t>850 03 00</t>
  </si>
  <si>
    <t>Краевая целевая программа "Дети Кубани" на 2009-2013 годы</t>
  </si>
  <si>
    <t>2.7.3.</t>
  </si>
  <si>
    <t xml:space="preserve">925 </t>
  </si>
  <si>
    <t>520 09 00</t>
  </si>
  <si>
    <t>Мероприятия по переподготовке и повышению квалификации</t>
  </si>
  <si>
    <t>434 00 00</t>
  </si>
  <si>
    <t>Краевая целевая программа "Жилище" на 2009-2010 годы</t>
  </si>
  <si>
    <t>Местный бюджет</t>
  </si>
  <si>
    <t>Муниципальная целевая программа "Дети Геленджика" на 2008-2010 годы</t>
  </si>
  <si>
    <t>795 05 00</t>
  </si>
  <si>
    <t>436 09 00</t>
  </si>
  <si>
    <t>Краевая целевая программа "Оснащение кабинетов трудового обучения общеобразовательных учреждений в Краснодарском крае" на 2008-2010 годы</t>
  </si>
  <si>
    <t>522 22 00</t>
  </si>
  <si>
    <t>522 36 00</t>
  </si>
  <si>
    <t>795 03 00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</si>
  <si>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</si>
  <si>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</si>
  <si>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Краевая целевая программа "Развитие материально-технической базы лечебно-профилактических учреждений Краснодарского края" на 2008-2010 годы</t>
  </si>
  <si>
    <t>522 59 00</t>
  </si>
  <si>
    <t>905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</si>
  <si>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</si>
  <si>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Финансовое управление администрации муниципального образования город-курорт Геленджик</t>
  </si>
  <si>
    <t>5.4.</t>
  </si>
  <si>
    <t>5.4.1.</t>
  </si>
  <si>
    <t>5.4.2.</t>
  </si>
  <si>
    <t>5.5.</t>
  </si>
  <si>
    <t>5.5.1.</t>
  </si>
  <si>
    <t>5.5.2.</t>
  </si>
  <si>
    <t>5.6.</t>
  </si>
  <si>
    <t>5.6.1.</t>
  </si>
  <si>
    <t>522 64 13</t>
  </si>
  <si>
    <t>601</t>
  </si>
  <si>
    <t>602</t>
  </si>
  <si>
    <t>Предоставление субсидий из краевого бюджета местным бюджетам на финансирование затрат по обеспечению земельных участков инженерной инфраструктурой в целях жилищного строительства</t>
  </si>
  <si>
    <t>5.6.2.</t>
  </si>
  <si>
    <t>Взносы муниципального образования город-курорт Геленджик в уставные капиталы</t>
  </si>
  <si>
    <t>6.3.</t>
  </si>
  <si>
    <t>6.3.1.</t>
  </si>
  <si>
    <t>6.3.2.</t>
  </si>
  <si>
    <t>6.3.3.</t>
  </si>
  <si>
    <t>7.1</t>
  </si>
  <si>
    <t>7.1.1.</t>
  </si>
  <si>
    <t>219 00 00</t>
  </si>
  <si>
    <t>219 01 00</t>
  </si>
  <si>
    <t xml:space="preserve">Мероприятия по гражданской обороне </t>
  </si>
  <si>
    <t>Подготовка населения и организаций к действиям в чрезвычайной ситуации в мирное и военное время</t>
  </si>
  <si>
    <t>795 23 00</t>
  </si>
  <si>
    <t>Муниципальная целевая программа "Развитие и модернизация жилищно-коммунального хозяйства муниципального образования город-курорт Геленджик на 2010-2014 годы"</t>
  </si>
  <si>
    <t>7.3.3.</t>
  </si>
  <si>
    <t>Строительство, модернизация, ремонт и содержание автомобильных дорог общего пользования, в том числе дорог в поселениях (за исключением дорог федерального назначения)</t>
  </si>
  <si>
    <t>Краевая целевая программа "Развитие и реконструкция (ремонт) системы наружного освещения населенных пунктов Краснодарского края" на 2008-2010 годы</t>
  </si>
  <si>
    <t>522 44 00</t>
  </si>
  <si>
    <t>Ведомственные целевые программы</t>
  </si>
  <si>
    <t>524 00 00</t>
  </si>
  <si>
    <t>Ведомственная целевая программа "Повышение транспортно-эксплуатационного состояния улично-дорожной сети городов Краснодарского края" на 2010 год</t>
  </si>
  <si>
    <t>524 11 00</t>
  </si>
  <si>
    <t>820 00 00</t>
  </si>
  <si>
    <t>820 02 00</t>
  </si>
  <si>
    <t>7.3.4.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</si>
  <si>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образова-тельного процесса, отнесенных к полномочиям органов государственной власти субъектов Российской Федерации</t>
  </si>
  <si>
    <t>421 99 01</t>
  </si>
  <si>
    <t>421 99 02</t>
  </si>
  <si>
    <t>Муниципальная целевая программа "Автоматизация муниципальных учреждений здравоохранения муниципального образования город-курорт Геленджик" на 2007-2009 годы</t>
  </si>
  <si>
    <t>Краевая целевая программа "Об улучшении демографической ситуации в Краснодарском крае" на 2008-2010 годы</t>
  </si>
  <si>
    <t>Комплектование книжных фондов библиотек муниципальных образований</t>
  </si>
  <si>
    <t>3.</t>
  </si>
  <si>
    <t>7.2.</t>
  </si>
  <si>
    <t>7.2.1.</t>
  </si>
  <si>
    <t>8.3.</t>
  </si>
  <si>
    <t>8.3.1.</t>
  </si>
  <si>
    <t>Учреждения по обеспечению хозяйственного обслуживания</t>
  </si>
  <si>
    <t xml:space="preserve">093 00 00 </t>
  </si>
  <si>
    <t xml:space="preserve">093 99 00 </t>
  </si>
  <si>
    <t>2.3.4.</t>
  </si>
  <si>
    <t>Другие вопросы в области национальной безопасности и правоохранительной деятельности</t>
  </si>
  <si>
    <t xml:space="preserve">795 00 00 </t>
  </si>
  <si>
    <t>Муниципальная целевая программа "Укрепление правопорядка, профилактика правонарушений и усиление борьбы с преступностью в муниципальном образовании город-курорт Геленджик на 2008-2009 годы"</t>
  </si>
  <si>
    <t>795 11 00</t>
  </si>
  <si>
    <t>Подпрограмма "Обеспечение земельных участков коммунальной инфраструктурой"  на 2006-2010 годы</t>
  </si>
  <si>
    <t>795 22 03</t>
  </si>
  <si>
    <t>092 95 00</t>
  </si>
  <si>
    <t xml:space="preserve">Уплата налога на имущество </t>
  </si>
  <si>
    <t>001 00 00</t>
  </si>
  <si>
    <t>001 40 00</t>
  </si>
  <si>
    <t>260 00 00</t>
  </si>
  <si>
    <t>260 02 00</t>
  </si>
  <si>
    <t xml:space="preserve">006 </t>
  </si>
  <si>
    <t>522 64 00</t>
  </si>
  <si>
    <t>098 01 01</t>
  </si>
  <si>
    <t>098 01 00</t>
  </si>
  <si>
    <t>098 02 00</t>
  </si>
  <si>
    <t>098 02 01</t>
  </si>
  <si>
    <t>098 00 00</t>
  </si>
  <si>
    <t>505 67 00</t>
  </si>
  <si>
    <t>505 67 01</t>
  </si>
  <si>
    <t>522 16 00</t>
  </si>
  <si>
    <t>522 40 00</t>
  </si>
  <si>
    <t>522 47 00</t>
  </si>
  <si>
    <t>Судебная система</t>
  </si>
  <si>
    <t>Руководство и управление в сфере установленных функций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</si>
  <si>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</si>
  <si>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Государственная поддержка сельского хозяйства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</si>
  <si>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</si>
  <si>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</si>
  <si>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Капитальный ремонт государственного жилищного фонда субъектов Российской Федерации и муниципального жилищного фонда</t>
  </si>
  <si>
    <t>Закон Краснодарского края от 6 февраля 2008 года №1376-КЗ "О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"Образование" и "Физическая культура и спорт"</t>
  </si>
  <si>
    <t>Ежемесячная денежная выплата отдельным категориям педагогических работников</t>
  </si>
  <si>
    <t>Краевая целевая программа "Оснащение медицинских кабинетов общеобразовательных учреждений в Краснодарском крае" на 2007-2010 годы</t>
  </si>
  <si>
    <t>Краевая комплексная программа реализации государственной молодежной политики в Краснодарском крае "Молодежь Кубани" на 2008-2010 годы</t>
  </si>
  <si>
    <t>Бесплатный проезд для учащихся муниципальных общеобразовательных учебных заведений, проживающих в сельских округах муниципального образования город-курорт Геленджик, нуждающихся в подвозе к муниципальным общеобразовательным учреждениям</t>
  </si>
  <si>
    <t>505 62 03</t>
  </si>
  <si>
    <t>Обеспечение мероприятий  по  капитальному ремонту многоквартирных домов и переселению граждан из аварийного жилищного фонда за счет средств,  поступивших от государственной корпорации Фонд содействия  реформированию жилищно-коммунального хозяйства</t>
  </si>
  <si>
    <t xml:space="preserve">Обеспечение мероприятий по капитальному ремонту многоквартирных домов </t>
  </si>
  <si>
    <t>Закладка новых похозяйственных книг и других документов похозяйственного учета (уточнение записей в них) в сельских округах муниципального образования город-курорт Геленджик</t>
  </si>
  <si>
    <t>092 03 09</t>
  </si>
  <si>
    <t>Муниципальная целевая программа "Старшее поколение" на 2009-2012 годы</t>
  </si>
  <si>
    <t>795 13 00</t>
  </si>
  <si>
    <t>4.1.</t>
  </si>
  <si>
    <t>Муниципальная целевая программа "О донорстве крови и ее компонентов" на 2009-2011 годы</t>
  </si>
  <si>
    <t>795 07 00</t>
  </si>
  <si>
    <t>Муниципальная целевая программа "Обеспечение пожарной безопасности муниципальных учреждений здравоохранения муниципального образования город-курорт Геленджик на 2009-2011 годы"</t>
  </si>
  <si>
    <t>795 08 00</t>
  </si>
  <si>
    <t>5.3.</t>
  </si>
  <si>
    <t>5.3.1.</t>
  </si>
  <si>
    <t>Транспорт</t>
  </si>
  <si>
    <t>795 17 00</t>
  </si>
  <si>
    <t>Мероприятия в области коммунального хозяйства</t>
  </si>
  <si>
    <t xml:space="preserve">Бюджетные инвестиции </t>
  </si>
  <si>
    <t>810 30 00</t>
  </si>
  <si>
    <t>810 00 00</t>
  </si>
  <si>
    <t xml:space="preserve">820 </t>
  </si>
  <si>
    <t xml:space="preserve">520 12 00 </t>
  </si>
  <si>
    <t>520 12 00</t>
  </si>
  <si>
    <t xml:space="preserve">001 </t>
  </si>
  <si>
    <t>Государственная поддержка внедрения комплексных мер модернизации образования</t>
  </si>
  <si>
    <t>092 92 00</t>
  </si>
  <si>
    <t>700</t>
  </si>
  <si>
    <t>Взносы муниципального образования город-курорт Геленджик  в уставные капиталы</t>
  </si>
  <si>
    <t>Взносы муниципального образования город-курорт Геленджик в уставные фонды муниципальных унитарных предприятий</t>
  </si>
  <si>
    <t>2.1.6.</t>
  </si>
  <si>
    <t>2.7.2.</t>
  </si>
  <si>
    <t xml:space="preserve">Мероприятия по предупреждению и ликвидации последствий чрезвычайных ситуаций и стихийных бедствий </t>
  </si>
  <si>
    <t>218 91 00</t>
  </si>
  <si>
    <t>город-курорт Геленджик</t>
  </si>
  <si>
    <t>В.А.Хрестин</t>
  </si>
  <si>
    <t>Мероприятия по ликвидации чрезвычайных ситуаций и стихийных бедствий, выполняемые в рамках специальных решений</t>
  </si>
  <si>
    <t>522 54 00</t>
  </si>
  <si>
    <t>522 23 00</t>
  </si>
  <si>
    <t xml:space="preserve">520 00 00 </t>
  </si>
  <si>
    <t>520 21 00</t>
  </si>
  <si>
    <t>2.4.2.</t>
  </si>
  <si>
    <t>Общеэкономические вопросы</t>
  </si>
  <si>
    <t>Муниципальная целевая программа "Развитие общественных работ в муниципальном образовании город-курорт Геленджик на 2009-2010 годы"</t>
  </si>
  <si>
    <t>795 10 00</t>
  </si>
  <si>
    <t>491 01 01</t>
  </si>
  <si>
    <t>Федеральная целевая программа "Жилище"  на 2002 - 2010 годы</t>
  </si>
  <si>
    <t>104 00 00</t>
  </si>
  <si>
    <t>104 02 00</t>
  </si>
  <si>
    <t>Подпрограмма "Обеспечение жильем молодых семей"</t>
  </si>
  <si>
    <t>505 60 00</t>
  </si>
  <si>
    <t>505 60 01</t>
  </si>
  <si>
    <t>505 64 01</t>
  </si>
  <si>
    <t>Льготный проезд пенсионеров на общественном автомобильном транспорте пригородного сообщения (кроме такси)</t>
  </si>
  <si>
    <t>505 66 01</t>
  </si>
  <si>
    <t>Льготная подписка на городские и краевые периодические печатные издания</t>
  </si>
  <si>
    <t>Предоставление субсидий из краевого бюджета местным бюджетам на предоставление социальных выплат молодым семьям и молодым семьям при рождении (усыновлении) ребенка на приобретение (строительство) жилья, в том числе в виде оплаты первоначального взноса при получении ипотечного жилищного кредита или займа на приобретение (строительство) жилья, а также на погашение основной суммы долга и уплату процентов по этим ипотечным жилищным кредитам или займам</t>
  </si>
  <si>
    <t>522 64 18</t>
  </si>
  <si>
    <t>Подпрограмма "Обеспечение жильем молодых семей" на 2010 год</t>
  </si>
  <si>
    <t>Закон Краснодарского края от 31 мая 2005 года №880-КЗ "Об обеспечении дополнительных гарантий по социальной поддержке детей-сирот и детей, оставшихся без попечения родителей, в Краснодарском крае"</t>
  </si>
  <si>
    <t>505 77 00</t>
  </si>
  <si>
    <t>505 77 01</t>
  </si>
  <si>
    <t>520 13 03</t>
  </si>
  <si>
    <t>4.2.</t>
  </si>
  <si>
    <t>4.2.1.</t>
  </si>
  <si>
    <t>Исполнение расходных обязательств Краснодарского края за счет средств, полученных из федерального бюджета в порядке софинансирования (ежемесячная денежная выплата на содержание детей-сирот и детей, оставшихся без попечения родителей, находящихся под опекой (попечительством) или переданных на воспитание в приемные семьи)</t>
  </si>
  <si>
    <t>Исполнение расходных обязательств Краснодарского края (ежемесячная денежная выплата на содержание детей-сирот и детей, оставшихся без попечения родителей, находящихся под опекой (попечительством) или переданных на воспитание в приемные семьи)</t>
  </si>
  <si>
    <t>Исполнение расходных обязательств Краснодарского края (оплата труда приемных родителей в виде ежемесячного вознаграждения, причитающегося приемным родителям за оказание услуг по воспитанию приемных детей)</t>
  </si>
  <si>
    <t>Осуществление отдельных государственных полномочий Краснодарского края по организации оздоровления и отдыха детей</t>
  </si>
  <si>
    <t>Осуществление отдельных государственных полномочий по регулированию тарифов организаций коммунального комплекса</t>
  </si>
  <si>
    <t>Муниципальная целевая программа развития и поддержки малого и среднего предпринимательства в муниципальном образовании город-курорт Геленджик на 2009-2011 годы</t>
  </si>
  <si>
    <t>795 12 00</t>
  </si>
  <si>
    <t>Расходные обязательства Краснодарского края по предоставлению субсидий бюджетам муниципальных образований на развитие общественной инфраструктуры муниципального значения, неисполненные в 2008 году</t>
  </si>
  <si>
    <t>6.2.</t>
  </si>
  <si>
    <t>6.2.1.</t>
  </si>
  <si>
    <t>6.2.2.</t>
  </si>
  <si>
    <t>Дорожное хозяйство</t>
  </si>
  <si>
    <t>315 00 00</t>
  </si>
  <si>
    <t>Поддержка дорожного хозяйства</t>
  </si>
  <si>
    <t>315 02 00</t>
  </si>
  <si>
    <t>315 02 01</t>
  </si>
  <si>
    <t>850 00 00</t>
  </si>
  <si>
    <t>850 02 00</t>
  </si>
  <si>
    <t>851 05 00</t>
  </si>
  <si>
    <t>Сумма по  сост. на 11.12.2009 (без передвиж-ки резервного фонда)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</si>
  <si>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</si>
  <si>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Осуществление выплат, связанных с компенсацией расходов на оплату жилых помещений и коммунальных услуг, руководителям органов территориального общественного самоуправления муниципального образования город-курорт Геленджик</t>
  </si>
  <si>
    <t xml:space="preserve">Создание и организация деятельности  административных комиссий </t>
  </si>
  <si>
    <t>Субсидии на возмещение части  затрат на уплату процентов  по кредитам,  полученным в российских кредитных организациях, и займам, полученным в сельскохозяйственных кредитных потребительских кооперативах, в 2005-2009 годах личным подсобным хозяйствам, сельскохозяйственным потребительским кооперативам,  крестьянским (фермерским) хозяйствам на срок до 8 лет</t>
  </si>
  <si>
    <t>Муниципальная целевая программа "Газификация  муниципального  образования  город - курорт Геленджик на 2006 - 2010 годы"</t>
  </si>
  <si>
    <t>Долгосрочная краевая целевая  программа развития  общественной  инфраструктуры муниципального значения  на 2009 - 2011 годы</t>
  </si>
  <si>
    <t>Защита населения и территории от чрезвычайных ситуаций природного и техногенного характера, гражданская оборона</t>
  </si>
  <si>
    <t>Меры соцподдержки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</t>
  </si>
  <si>
    <t>505 91 10</t>
  </si>
  <si>
    <t>11.</t>
  </si>
  <si>
    <t>11.1.2.</t>
  </si>
  <si>
    <t>11.1.3.</t>
  </si>
  <si>
    <t>11.2.2.</t>
  </si>
  <si>
    <t>11.3.</t>
  </si>
  <si>
    <t>11.3.1.</t>
  </si>
  <si>
    <t xml:space="preserve">12. </t>
  </si>
  <si>
    <t>12.1.</t>
  </si>
  <si>
    <t>12.2.</t>
  </si>
  <si>
    <t>12.2.1.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</si>
  <si>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</si>
  <si>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Финансовое обеспечение оказания дополнительной медицинской помощи,  оказываемой врачами-терапевтами участковыми, врачами-педиатрами участковыми, врачами общей практики 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</si>
  <si>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Решение Думы муниципального образования город - курорт Геленджик от 27 ноября 2006 года  №287  "Об установлении  мер социальной поддержки учащимся  муниципальных образовательных учреждений, учреждений начального профессионального образования, студентам высших и средних  специальных учебных заведений дневной формы обучения,  расположенных на территории муниципального образования  город - курорт Геленджик"</t>
  </si>
  <si>
    <t>Ежемесячное  денежное  вознаграждение за классное руководство</t>
  </si>
  <si>
    <t>Решение Думы муниципального образования город - курорт Геленджик от 27 ноября 2006 года № 286 "О мерах социальной поддержки работников муниципальных учреждений образования, здравоохранения, культуры, искусства и кинематографии, молодежи и учащихся муниципальных  учреждений муниципального образования город - курорт Геленджик"</t>
  </si>
  <si>
    <t>Закон Краснодарского края от 6 февраля 2008 года № 1376 - КЗ "О социальной поддержке отдельных категорий педагогических работников государственных  и  муниципальных образовательных учреждений дополнительного  образования детей Краснодарского края отраслей "Образование" и "Физическая культура и спорт"</t>
  </si>
  <si>
    <t>Выплата ежемесячной  денежной компенсации за  проезд    в общественном транспорте городского и  пригородного сообщений  (кроме такси) в пределах муниципального образования город  - курорт  Геленджик отдельным  категориям граждан,  зарегистрированным по месту жительства  на территории  муниципального образования город - курорт Геленджик</t>
  </si>
  <si>
    <t>Закон Краснодарского края от 6 февраля 2008 года  №1376 - КЗ "О социальной поддержке отдельных категорий педагогических работников государственных  и  муниципальных   образовательных учреждений  дополнительного образования детей  Краснодарского края отраслей "Образование" и "Физическая культура и спорт"</t>
  </si>
  <si>
    <t>Проектирование и строительство комплекса социального жилья в микрорайоне Северный в г.Геленджике</t>
  </si>
  <si>
    <t>Обеспечение земельного участка инженерной инфраструктурой в целях строительства комплекса социального жилья в микрорайоне Северный в городе Геленджике. Внеплощадочные сети водоснабжения и канализации</t>
  </si>
  <si>
    <t>Обеспечение земельного участка инженерной инфраструктурой. Внеплощадочные сети и сооружения микрорайона Марьинский г.Геленджик. Водоснабжение и хозяйственно-бытовая канализация</t>
  </si>
  <si>
    <t>Выплата ежемесячной денежной компенсации за  проезд  в общественном транспорте городского и пригородного сообщений  (кроме такси) в пределах муниципального образования город - курорт Геленджик отдельным  категориям граждан, зарегистрированным по месту жительства на территории муниципального образования город - курорт Геленджик</t>
  </si>
  <si>
    <t>002 91 00</t>
  </si>
  <si>
    <t>002 92 00</t>
  </si>
  <si>
    <t>001 43 00</t>
  </si>
  <si>
    <t>Осуществление полномочий по подготовке проведения статистических переписей</t>
  </si>
  <si>
    <t>795 18 00</t>
  </si>
  <si>
    <t>Муниципальная целевая комплексная программа "Укрепление правопорядка, профилактика правонарушений и усиление борьбы с преступностью в муниципальном образовании город-курорт Геленджик на 2010-2012 годы"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</si>
  <si>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2008-2012 годы</t>
  </si>
  <si>
    <t>267 00 00</t>
  </si>
  <si>
    <t>267 05 00</t>
  </si>
  <si>
    <t>Государственная поддержка отраслей сельского хозяйства</t>
  </si>
  <si>
    <t>267 05 01</t>
  </si>
  <si>
    <t>522 18 00</t>
  </si>
  <si>
    <t>Долгосрочная краевая целевая программа "Развитие малых форм хозяйствования в АПК на территории Краснодарского края" на 2010-2012 годы</t>
  </si>
  <si>
    <t>522 15 00</t>
  </si>
  <si>
    <t xml:space="preserve">522 17 01 </t>
  </si>
  <si>
    <t>Организация отдыха и оздоровления детей-сирот и детей, оставшихся без попечения родителей, детей, находящихся под опекой (попечительством), и детей из числа кровных детей, а также организация подвоза детей к месту отдыха и обратно</t>
  </si>
  <si>
    <t>Управление строительства администрации муниципального образования город-курорт Геленджик</t>
  </si>
  <si>
    <t>Управление имущественных отношений и муниципального земельного контроля администрации муниципального образования город-курорт Геленджик</t>
  </si>
  <si>
    <t>Решение Думы муниципального образования город-курорт Геленджик от 27 ноября 2006 года №287 "Об установлении  мер социальной поддержки учащимся муниципальных образовательных учреждений, учреждений начального профессионального образования, студентам высших и средних специальных учебных заведений дневной формы обучения, расположенных на территории муниципального образования город-курорт Геленджик"</t>
  </si>
  <si>
    <t>Муниципальная целевая программа "Развитие дошкольного образования в муниципальном образовании город-курорт Геленджик на 2008-2010 годы"</t>
  </si>
  <si>
    <t>Муниципальная целевая программа "Благоустройство территорий муниципальных образовательных учреждений муниципального образования город-курорт Геленджик" на 2007-2009 годы"</t>
  </si>
  <si>
    <t>Решение Думы муниципального образования город-курорт Геленджик от 27 ноября 2006 года №286 "О мерах социальной поддержки работников муниципальных учреждений образования, здравоохранения, культуры, искусства и кинематографии, молодежи и учащихся муниципальных учреждений муниципального образования город-курорт Геленджик"</t>
  </si>
  <si>
    <t>Льготный проезд для учащихся муниципальных общеобразовательных учреждений, учреждений начального профессионального образования, студентов высших и средних специальных учебных учреждений дневной формы обучения, расположенных на территории муниципального образования город-курорт Геленджик</t>
  </si>
  <si>
    <t>РАСХОДЫ БЮДЖЕТА</t>
  </si>
  <si>
    <t>520 18 01</t>
  </si>
  <si>
    <t>Исполнение расходных обязательств Краснодарского края</t>
  </si>
  <si>
    <t>520 18 02</t>
  </si>
  <si>
    <t>Краевая целевая программа "Газификация Краснодарского края" на 2007-2011 годы</t>
  </si>
  <si>
    <t>522 10 00</t>
  </si>
  <si>
    <t>Строительство газопровода высокого и среднего давления с.Архипо-Осиповка</t>
  </si>
  <si>
    <t>967</t>
  </si>
  <si>
    <t>Строительство газопровода высокого и среднего давления п.Светлый - с.Возрождение</t>
  </si>
  <si>
    <t>969</t>
  </si>
  <si>
    <t>Строительство газопровода высокого и среднего давления п.Светлый - с.Адербиевка</t>
  </si>
  <si>
    <t>970</t>
  </si>
  <si>
    <t>Обеспечение приватизации и проведение предпродажной подготовки объектов приватизации</t>
  </si>
  <si>
    <t>002 29 00</t>
  </si>
  <si>
    <t xml:space="preserve">Всего </t>
  </si>
  <si>
    <t>Краевая целевая программа "Реконструкция, капитальный ремонт и ремонт улично-дорожной сети муниципальных образований Краснодарского края" на 2008-2010 годы</t>
  </si>
  <si>
    <t>522 42 00</t>
  </si>
  <si>
    <t>Наименование показателя</t>
  </si>
  <si>
    <t>Коды ведомственной классификации</t>
  </si>
  <si>
    <t>Вед</t>
  </si>
  <si>
    <t>Рз</t>
  </si>
  <si>
    <t>ПР</t>
  </si>
  <si>
    <t>ЦСР</t>
  </si>
  <si>
    <t>ВР</t>
  </si>
  <si>
    <t>1.</t>
  </si>
  <si>
    <t>Дума муниципального образования город-курорт Геленджик</t>
  </si>
  <si>
    <t>901</t>
  </si>
  <si>
    <t>1.1.</t>
  </si>
  <si>
    <t>Общегосударственные вопросы</t>
  </si>
  <si>
    <t>01</t>
  </si>
  <si>
    <t>1.1.1.</t>
  </si>
  <si>
    <t>03</t>
  </si>
  <si>
    <t>Центральный аппарат</t>
  </si>
  <si>
    <t>02</t>
  </si>
  <si>
    <t>1</t>
  </si>
  <si>
    <t>2</t>
  </si>
  <si>
    <t>Сумма     всего</t>
  </si>
  <si>
    <t>№           п/п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</si>
  <si>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</si>
  <si>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</si>
  <si>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002 04 00</t>
  </si>
  <si>
    <t>2.</t>
  </si>
  <si>
    <t xml:space="preserve">Культура, кинематография, средства  массовой информации </t>
  </si>
  <si>
    <t>08</t>
  </si>
  <si>
    <t>2.1.</t>
  </si>
  <si>
    <t>04</t>
  </si>
  <si>
    <t>Мероприятия в сфере культуры, кинематографии и средств массовой информации</t>
  </si>
  <si>
    <t>450 00 00</t>
  </si>
  <si>
    <t>Государственная поддержка в сфере культуры, кинематографии и средств массовой информации</t>
  </si>
  <si>
    <t>450 85 00</t>
  </si>
  <si>
    <t>902</t>
  </si>
  <si>
    <t>Администрация муниципального образования город-курорт Геленджик</t>
  </si>
  <si>
    <t>2.1.1.</t>
  </si>
  <si>
    <t>Создание и организация деятельности комиссий по делам несовершеннолетних и защите их прав</t>
  </si>
  <si>
    <t>002 94 00</t>
  </si>
  <si>
    <t>002 95 00</t>
  </si>
  <si>
    <t>2.1.2.</t>
  </si>
  <si>
    <t>05</t>
  </si>
  <si>
    <t>2.1.3.</t>
  </si>
  <si>
    <t>Резервные фонды</t>
  </si>
  <si>
    <t>12</t>
  </si>
  <si>
    <t>070 00 00</t>
  </si>
  <si>
    <t>Прочие расходы</t>
  </si>
  <si>
    <t>013</t>
  </si>
  <si>
    <t>2.1.4.</t>
  </si>
  <si>
    <t>Другие общегосударственные вопросы</t>
  </si>
  <si>
    <t>14</t>
  </si>
  <si>
    <t>Обеспечение деятельности подведомственных учреждений</t>
  </si>
  <si>
    <t>002 99 00</t>
  </si>
  <si>
    <t>Выполнение функций бюджетными учреждениями</t>
  </si>
  <si>
    <t>001</t>
  </si>
  <si>
    <t xml:space="preserve">Реализация государственных функций, связанных с общегосударственным управлением </t>
  </si>
  <si>
    <t>092 00 00</t>
  </si>
  <si>
    <t>Выполнение других обязательств государства (органов местного самоуправления)</t>
  </si>
  <si>
    <t>092 03 00</t>
  </si>
  <si>
    <t>092 03 07</t>
  </si>
  <si>
    <t>092 03 08</t>
  </si>
  <si>
    <t>Муниципальная целевая программа "Развитие физической культуры и спорта на территории муниципального образования город-курорт Геленджик на 2009-2011 годы"</t>
  </si>
  <si>
    <t>Центры спортивной подготовки (сборные команды)</t>
  </si>
  <si>
    <t>482 00 00</t>
  </si>
  <si>
    <t>482 99 00</t>
  </si>
  <si>
    <t>Премирование победителей конкурса на звание "Лучший орган территориального общественного самоуправления в муниципальном образовании город-курорт Геленджик"</t>
  </si>
  <si>
    <t>2.2.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</si>
  <si>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</si>
  <si>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</si>
  <si>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</si>
  <si>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</si>
  <si>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мобилизационной готовности экономики</t>
  </si>
  <si>
    <t>209 01 00</t>
  </si>
  <si>
    <t>2.3.</t>
  </si>
  <si>
    <t>Национальная безопасность и правоохранительная деятельность</t>
  </si>
  <si>
    <t>2.3.1.</t>
  </si>
  <si>
    <t>Премирование победителей Всероссийского конкурса на звание "Самый благоустроенный город России"</t>
  </si>
  <si>
    <t>520 14 00</t>
  </si>
  <si>
    <t>Краевые и федеральные</t>
  </si>
  <si>
    <t>505 63 00</t>
  </si>
  <si>
    <t>505 63 01</t>
  </si>
  <si>
    <t xml:space="preserve">   муниципального образования   город-курорт Геленджик за 2010 год по ведомственной структуре расходов</t>
  </si>
  <si>
    <t>Уточненная сводная бюджетная роспись на 2010 год</t>
  </si>
  <si>
    <t>Кассовое исполнение за 2010 год</t>
  </si>
  <si>
    <t>Процент исполнения к уточненной сводной бюджетной росписи на 2010 год</t>
  </si>
  <si>
    <t>005</t>
  </si>
  <si>
    <t>Социальные выплаты</t>
  </si>
  <si>
    <t>2.3.2.</t>
  </si>
  <si>
    <t>09</t>
  </si>
  <si>
    <t>Поисковые и аварийно-спасательные учреждения</t>
  </si>
  <si>
    <t>302 00 00</t>
  </si>
  <si>
    <t>302 99 00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</si>
  <si>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</si>
  <si>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</si>
  <si>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</si>
  <si>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</si>
  <si>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</si>
  <si>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2.4.</t>
  </si>
  <si>
    <t>Национальная экономика</t>
  </si>
  <si>
    <t>2.4.1.</t>
  </si>
  <si>
    <t>Сельское хозяйство и рыболовство</t>
  </si>
  <si>
    <t>Иные субсидии</t>
  </si>
  <si>
    <t>018</t>
  </si>
  <si>
    <t>Краевые целевые программы</t>
  </si>
  <si>
    <t>522 00 00</t>
  </si>
  <si>
    <t>522 98 00</t>
  </si>
  <si>
    <t xml:space="preserve">Другие вопросы в области национальной экономики </t>
  </si>
  <si>
    <t>795 00 00</t>
  </si>
  <si>
    <t>2.5.</t>
  </si>
  <si>
    <t>092 03 05</t>
  </si>
  <si>
    <t>Прочие выплаты по обязательствам субъектов Российской Федерации и муниципальных образований</t>
  </si>
  <si>
    <t>2.5.1.</t>
  </si>
  <si>
    <t>Телевидение и радиовещание</t>
  </si>
  <si>
    <t>2.6.</t>
  </si>
  <si>
    <t>Здравоохранение, физическая культура и спорт</t>
  </si>
  <si>
    <t>Другие вопросы в области здравоохранения, физической культуры и спорта</t>
  </si>
  <si>
    <t>Муниципальная целевая программа "Продвижение курорта Геленджик на российском и международном туристских рынках в 2008-2010 годах"</t>
  </si>
  <si>
    <t>795 21 00</t>
  </si>
  <si>
    <t>Мероприятия в области здравоохранения, спорта и физической культуры</t>
  </si>
  <si>
    <t>079</t>
  </si>
  <si>
    <t>2.6.1.</t>
  </si>
  <si>
    <t>2.7.</t>
  </si>
  <si>
    <t>Утвержденный бюджет на 2010 год</t>
  </si>
  <si>
    <t>Организация и осуществление деятельности по опеке и попечительству в отношении несовершеннолетних</t>
  </si>
  <si>
    <t>Ведение учета граждан отдельных категорий в качестве нуждающихся в жилых помещениях</t>
  </si>
  <si>
    <t>2.2.1.</t>
  </si>
  <si>
    <t>2.3.3.</t>
  </si>
  <si>
    <t>Краевая целевая программа "Развитие сельского хозяйства и регулирование рынков сельскохозяйственной продукции, сырья и продовольствия в Краснодарском крае" на 2008-2012 годы</t>
  </si>
  <si>
    <t>Долгосрочная краевая целевая программа "Государственная поддержка малого предпринимательства в Краснодарском крае" на 2009-2012 годы</t>
  </si>
  <si>
    <t>Другие вопросы в области здравоохранения, физической культуры и спорта, туризма</t>
  </si>
  <si>
    <t>Решение Думы муниципального образования город-курорт Геленджик от 19 октября 2007 года № 417 "Об утверждении Положения о дополнительном материальном обеспечении лиц, замещавших муниципальные должности муниципальной службы муниципального образования город-курорт Геленджик"</t>
  </si>
  <si>
    <t>Дополнительное материальное обеспечение к пенсии</t>
  </si>
  <si>
    <t>Решение Думы муниципального образования город-курорт Геленджик от 28 сентября 2010 года  № 494 "О Порядке возмещения расходов на погребение, изготовление и установку надгробия в случае смерти лица, удостоенного звания "Почетный гражданин муниципального образования город-курорт Геленджик"</t>
  </si>
  <si>
    <t>Возмещение расходов на погребение, изготовление и установку надгробия в случае смерти лица, удостоенного звания "Почетный гражданин муниципального образования город-курорт Геленджик"</t>
  </si>
  <si>
    <t>Выплата денежных средств на обеспечение бесплатного проезда на городском, пригородном, в сельской местности на внутрирайонном транспорте (кроме такси) детей сирот и детей, оставшихся без попечения родителей, находящихся под опекой (попечительством) или на воспитании в приемных семьях (за исключением детей, обучающихся в федеральных образовательных учреждениях)</t>
  </si>
  <si>
    <t>Муниципальная целевая программа "Развитие образования в муниципальном образовании город-курорт Геленджик" на 2010-2012 годы"</t>
  </si>
  <si>
    <t>Поддержка жилищного хозяйства</t>
  </si>
  <si>
    <t>Проведение мероприятий по подготовке к осенне-зимнему периоду 2010-2011 годов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</si>
  <si>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 в образовательных учреждениях для детей дошкольного возраста (в части реализации ими общеобразовательных программ) путем выделения субвенций местным бюджетам</t>
  </si>
  <si>
    <t>Краевая целевая программа "Развитие образования в Краснодарском крае" на 2009-2010 годы</t>
  </si>
  <si>
    <t>Долгосрочная краевая целевая программа "Содействие субъектам физической культуры и спорта и развитие массового спорта на Кубани" на 2009-2011 годы</t>
  </si>
  <si>
    <t>Краевая целевая программа "Безопасность образовательных учреждений в Краснодарском крае" на 2008-2010 годы</t>
  </si>
  <si>
    <t xml:space="preserve">Бесплатный проезд для учащихся, проживающих в сельских округах муниципального образования город-курорт Геленджик, нуждающихся в подвозе к учреждениям дополнительного образования детей </t>
  </si>
  <si>
    <t>Социальная поддержка отдельных категорий педагогических работников государственных и муниципальных учреждений дополнительного образования детей в Краснодарском крае отраслей "Образование" и "Физическая культура и спорт"</t>
  </si>
  <si>
    <t>8.3.2.</t>
  </si>
  <si>
    <t>Выплата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</si>
  <si>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Управление культуры, искусства и кинематографии  администрации муниципального образования  город-курорт Геленджик</t>
  </si>
  <si>
    <t>9.1.2.</t>
  </si>
  <si>
    <t>9.1.3.</t>
  </si>
  <si>
    <t>9.2.3.</t>
  </si>
  <si>
    <t>10.3.2.</t>
  </si>
  <si>
    <t>Исполнение расходных обязательств Краснодарского края за счет средств, полученных из федерального бюджета  в порядке софинансирования</t>
  </si>
  <si>
    <t>10.3.3.</t>
  </si>
  <si>
    <t>10.3.4.</t>
  </si>
  <si>
    <t>Исполнение расходных обязательств Краснодарского края за счет средств, полученных из федерального бюджета в порядке софинансирования</t>
  </si>
  <si>
    <t>10.3.5.</t>
  </si>
  <si>
    <t>10.3.6.</t>
  </si>
  <si>
    <t>10.4.</t>
  </si>
  <si>
    <t>10.4.1.</t>
  </si>
  <si>
    <t>Изготовление и ремонт зубных протезов отдельным категориям граждан, проживающим на территории муниципального образования город-курорт Геленджик</t>
  </si>
  <si>
    <t>Решение Думы муниципального образования город-курорт Геленджик от 26 апреля 2010 года № 426 "О предоставлении в 2010-2011 годах меры социальной поддержки в виде оплаты 90% стоимости изготовления и ремонта зубных протезов, кроме расходов на оплату стоимости драгоценных металлов и металлокерамики, отдельным категориям граждан, постоянно проживающим на территории муниципалоьного образования город-курорт Геленджик"</t>
  </si>
  <si>
    <t>Дополнительные меры социальной поддержки донорам крови в Краснодарском крае (дополнительная денежная компенсация на усиленное питание доноров)</t>
  </si>
  <si>
    <t>Предоставление мер социальной поддержки отдельным группам населения в обеспечении лекарственными средствами и изделиями медицинского назначения</t>
  </si>
  <si>
    <t>Социальная политика</t>
  </si>
  <si>
    <t>Пенсионное обеспечение</t>
  </si>
  <si>
    <t>2.7.1.</t>
  </si>
  <si>
    <t>Доплаты к пенсиям, дополнительное пенсионное обеспечение</t>
  </si>
  <si>
    <t>491 00 00</t>
  </si>
  <si>
    <t>Социальное обеспечение населения</t>
  </si>
  <si>
    <t>Социальная помощь</t>
  </si>
  <si>
    <t>505 00 00</t>
  </si>
  <si>
    <t>505 64 00</t>
  </si>
  <si>
    <t>Субсидии юридическим лицам</t>
  </si>
  <si>
    <t>006</t>
  </si>
  <si>
    <t>Мероприятия в области социальной политики</t>
  </si>
  <si>
    <t>068</t>
  </si>
  <si>
    <t>Муниципальная целевая программа "Жилище" на 2006-2010 годы</t>
  </si>
  <si>
    <t>795 22 00</t>
  </si>
  <si>
    <t>Подпрограмма ипотечного жилищного кредитования в городе-курорте Геленджик на 2006-2010 годы</t>
  </si>
  <si>
    <t>795 22 04</t>
  </si>
  <si>
    <t>3.1.</t>
  </si>
  <si>
    <t>11</t>
  </si>
  <si>
    <t>3.1.1.</t>
  </si>
  <si>
    <t>Иные безвозмездные и безвозвратные перечисления</t>
  </si>
  <si>
    <t>520 00 00</t>
  </si>
  <si>
    <t>4.</t>
  </si>
  <si>
    <t>Управление архитектуры и градостроительства администрации муниципального образования город-курорт Геленджик</t>
  </si>
  <si>
    <t>917</t>
  </si>
  <si>
    <t>4.1.1.</t>
  </si>
  <si>
    <t>Мероприятия в области строительства, архитектуры и градостроительства</t>
  </si>
  <si>
    <t xml:space="preserve">917 </t>
  </si>
  <si>
    <t xml:space="preserve">04 </t>
  </si>
  <si>
    <t>338 00 00</t>
  </si>
  <si>
    <t>5.</t>
  </si>
  <si>
    <t>918</t>
  </si>
  <si>
    <t>5.1.</t>
  </si>
  <si>
    <t>5.1.1.</t>
  </si>
  <si>
    <t>Реконструкция ул.Луначарского в г.Геленджике</t>
  </si>
  <si>
    <t>605</t>
  </si>
  <si>
    <t>5.2.</t>
  </si>
  <si>
    <t>Жилищно-коммунальное хозяйство</t>
  </si>
  <si>
    <t>5.2.1.</t>
  </si>
  <si>
    <t>Жилищное хозяйство</t>
  </si>
  <si>
    <t>795 22 06</t>
  </si>
  <si>
    <t>611</t>
  </si>
  <si>
    <t>Коммунальное хозяйство</t>
  </si>
  <si>
    <t>Подпрограмма обеспечения земельных участков инженерной инфраструктурой в целях жилищного строительства</t>
  </si>
  <si>
    <t>795 22 05</t>
  </si>
  <si>
    <t>795 25 00</t>
  </si>
  <si>
    <t>607</t>
  </si>
  <si>
    <t>608</t>
  </si>
  <si>
    <t>609</t>
  </si>
  <si>
    <t>610</t>
  </si>
  <si>
    <t>Образование</t>
  </si>
  <si>
    <t>07</t>
  </si>
  <si>
    <t>Общее образование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</si>
  <si>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</si>
  <si>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</si>
  <si>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</si>
  <si>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</si>
  <si>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Обеспечение деятельности дворцов и домов культуры</t>
  </si>
  <si>
    <t>440 99 01</t>
  </si>
  <si>
    <t>Стационарная медицинская помощь</t>
  </si>
  <si>
    <t>Детская поликлиника на 300 посещений в смену в г.Геленджике</t>
  </si>
  <si>
    <t>820</t>
  </si>
  <si>
    <t>Бюджетные инвестиции в объекты капитального строительства, не включенные в целевые программы</t>
  </si>
  <si>
    <t>Амбулаторная помощь</t>
  </si>
  <si>
    <t>102 00 00</t>
  </si>
  <si>
    <t>102 01 00</t>
  </si>
  <si>
    <t>102 01 02</t>
  </si>
  <si>
    <t>6.</t>
  </si>
  <si>
    <t>921</t>
  </si>
  <si>
    <t>6.1.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</si>
  <si>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</si>
  <si>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</si>
  <si>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</si>
  <si>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</si>
  <si>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6.1.1.</t>
  </si>
  <si>
    <t>795 22 01</t>
  </si>
  <si>
    <t>7.3.</t>
  </si>
  <si>
    <t>7.3.1.</t>
  </si>
  <si>
    <t>7.3.2.</t>
  </si>
  <si>
    <t>Бюджетные инвестиции</t>
  </si>
  <si>
    <t>003</t>
  </si>
  <si>
    <t>7.</t>
  </si>
  <si>
    <t>Управление жилищно-коммунального хозяйства администрации муниципального образования город-курорт Геленджик</t>
  </si>
  <si>
    <t>923</t>
  </si>
  <si>
    <t>7.1.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</si>
  <si>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</si>
  <si>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</si>
  <si>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</si>
  <si>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</si>
  <si>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</si>
  <si>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</si>
  <si>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</si>
  <si>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</si>
  <si>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</si>
  <si>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</si>
  <si>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</si>
  <si>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</si>
  <si>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Другие вопросы в области жилищно-коммунального хозяйства</t>
  </si>
  <si>
    <t>8.</t>
  </si>
  <si>
    <t>925</t>
  </si>
  <si>
    <t>8.1.</t>
  </si>
  <si>
    <t>8.1.1.</t>
  </si>
  <si>
    <t>Дошкольное образование</t>
  </si>
  <si>
    <t>Детские дошкольные учреждения</t>
  </si>
  <si>
    <t>420 00 00</t>
  </si>
  <si>
    <t>420 99 00</t>
  </si>
  <si>
    <t>8.1.2.</t>
  </si>
  <si>
    <t>Школы-детские сады, школы начальные, неполные средние и средние</t>
  </si>
  <si>
    <t>421 00 00</t>
  </si>
  <si>
    <t>421 99 00</t>
  </si>
  <si>
    <t>520 13 01</t>
  </si>
  <si>
    <t>Учреждения по внешкольной работе с детьми</t>
  </si>
  <si>
    <t>423 00 00</t>
  </si>
  <si>
    <t>423 99 00</t>
  </si>
  <si>
    <t>8.1.3.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</si>
  <si>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</si>
  <si>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</si>
  <si>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Переподготовка и повышение квалификации кадров</t>
  </si>
  <si>
    <t>Молодежная политика и оздоровление детей</t>
  </si>
  <si>
    <t>522 17 00</t>
  </si>
  <si>
    <t>Осуществление государственных полномочий по поддержке сельскохозяйственного производства</t>
  </si>
  <si>
    <t>002 93 00</t>
  </si>
  <si>
    <t>520 13 00</t>
  </si>
  <si>
    <t>520 13 02</t>
  </si>
  <si>
    <t>Реализация государственных функций в области национальной экономики</t>
  </si>
  <si>
    <t>340 00 00</t>
  </si>
  <si>
    <t>Закупка для государственных нужд техники, производимой на территории Российской Федерации</t>
  </si>
  <si>
    <t>340 07 00</t>
  </si>
  <si>
    <t>Закупка автотранспортных средств и коммунальной техники</t>
  </si>
  <si>
    <t>340 07 02</t>
  </si>
  <si>
    <t>520 42 00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</si>
  <si>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лет</t>
  </si>
  <si>
    <t>Содержание ребенка в семье опекуна и приемной семье, а также вознаграждение, причитающееся приемному родителю (Закон Краснодарского края от 13 октября 2009 года №1836-КЗ "О мерах государственной поддержки семейных форм жизнеустройства и воспитания детей, оставшихся без попечения родителей, в Краснодарском крае")</t>
  </si>
  <si>
    <t>Поощрение победителей краевого конкурса на звание "Лучший орган территориального общественного самоуправления"</t>
  </si>
  <si>
    <t>520 40 00</t>
  </si>
  <si>
    <t>Реализация государственной политики занятости населения</t>
  </si>
  <si>
    <t>510 00 00</t>
  </si>
  <si>
    <t>Субсидии на реализацию дополнительных мероприятий по снижению напряженности на рынке труда Краснодарского края</t>
  </si>
  <si>
    <t>510 03 00</t>
  </si>
  <si>
    <t>Проведение оздоровительных и других мероприятий для детей и молодежи</t>
  </si>
  <si>
    <t>447</t>
  </si>
  <si>
    <t xml:space="preserve">Другие вопросы в области образования </t>
  </si>
  <si>
    <t>Постановление главы администрации Краснодарского края от 21 октября 2003 года №994 "Об учреждении стипендий администрации Краснодарского края детям-сиротам - учащимся государственных учреждений начального профессионального образования"</t>
  </si>
  <si>
    <t>505 74 00</t>
  </si>
  <si>
    <t>Стипендии детям-сиротам - учащимся государственных учреждений начального профессионального образования</t>
  </si>
  <si>
    <t>505 74 01</t>
  </si>
  <si>
    <t>Постановление главы администрации Краснодарского края от 21 октября 2003 года №1003 "Об учреждении стипендий администрации Краснодарского для студентов и учащихся учреждений профессионального образования, аспирантов и докторантов"</t>
  </si>
  <si>
    <t>505 78 00</t>
  </si>
  <si>
    <t>505 78 01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</si>
  <si>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</si>
  <si>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</si>
  <si>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</si>
  <si>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Мероприятия в сфере образования</t>
  </si>
  <si>
    <t>022</t>
  </si>
  <si>
    <t>Краевая целевая программа "Развитие детско-юношеского спорта и подготовка спортивного резерва в Краснодарском крае" на 2007-2010 годы</t>
  </si>
  <si>
    <t>522 89 00</t>
  </si>
  <si>
    <t>795 01 00</t>
  </si>
  <si>
    <t>795 04 00</t>
  </si>
  <si>
    <t>795 09 00</t>
  </si>
  <si>
    <t>8.2.</t>
  </si>
  <si>
    <t>8.2.1.</t>
  </si>
  <si>
    <t>Физическая культура и спорт</t>
  </si>
  <si>
    <t>505 61 00</t>
  </si>
  <si>
    <t>Выплата ежемесячной денежной компенсации за проезд в общественном транспорте городского и пригородного сообщений (кроме такси) в пределах муниципального образования город-курорт Геленджик отдельным категориям граждан, зарегистрированным по месту жительства на территории муниципального образования город-курорт Геленджик</t>
  </si>
  <si>
    <t>505 61 01</t>
  </si>
  <si>
    <t>505 62 00</t>
  </si>
  <si>
    <t>505 62 01</t>
  </si>
  <si>
    <t>Бесплатный проезд для учащихся муниципальных общеобразовательных учебных заведений из малообеспеченных семей в пределах муниципального образования город-курорт Геленджик</t>
  </si>
  <si>
    <t>505 62 02</t>
  </si>
  <si>
    <t>Охрана семьи и детства</t>
  </si>
  <si>
    <t>Закон Краснодарского края от 29 декабря 2004 года №828-КЗ "Об образовании"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</si>
  <si>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</si>
  <si>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505 84 00</t>
  </si>
  <si>
    <t>505 84 01</t>
  </si>
  <si>
    <t>Мероприятия в области образования</t>
  </si>
  <si>
    <t>436 00 00</t>
  </si>
  <si>
    <t>9.</t>
  </si>
  <si>
    <t>926</t>
  </si>
  <si>
    <t>9.1.</t>
  </si>
  <si>
    <t>9.1.1.</t>
  </si>
  <si>
    <t>429 00 00</t>
  </si>
  <si>
    <t>429 78 00</t>
  </si>
  <si>
    <t>9.2.</t>
  </si>
  <si>
    <t>9.2.1.</t>
  </si>
  <si>
    <t>Обеспечение деятельности народных коллективов дворцов и домов культуры</t>
  </si>
  <si>
    <t>440 99 02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</si>
  <si>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</si>
  <si>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</si>
  <si>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</si>
  <si>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</si>
  <si>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</si>
  <si>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</si>
  <si>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450 06 00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</si>
</sst>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00000"/>
    <numFmt numFmtId="171" formatCode="_-* #,##0.000_р_._-;\-* #,##0.000_р_._-;_-* &quot;-&quot;??_р_._-;_-@_-"/>
    <numFmt numFmtId="172" formatCode="_-* #,##0.0_р_._-;\-* #,##0.0_р_._-;_-* &quot;-&quot;??_р_._-;_-@_-"/>
  </numFmts>
  <fonts count="17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.5"/>
      <name val="Arial Cyr"/>
      <family val="0"/>
    </font>
    <font>
      <sz val="13.5"/>
      <name val="Times New Roman"/>
      <family val="1"/>
    </font>
    <font>
      <b/>
      <sz val="13.5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7"/>
      <name val="Times New Roman"/>
      <family val="1"/>
    </font>
    <font>
      <sz val="17"/>
      <name val="Arial Cyr"/>
      <family val="0"/>
    </font>
    <font>
      <sz val="10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2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 horizontal="justify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 wrapText="1"/>
    </xf>
    <xf numFmtId="164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49" fontId="6" fillId="0" borderId="0" xfId="0" applyNumberFormat="1" applyFont="1" applyFill="1" applyAlignment="1">
      <alignment horizontal="justify" vertical="top" wrapText="1"/>
    </xf>
    <xf numFmtId="0" fontId="5" fillId="0" borderId="0" xfId="0" applyFont="1" applyFill="1" applyAlignment="1">
      <alignment wrapText="1"/>
    </xf>
    <xf numFmtId="49" fontId="5" fillId="0" borderId="0" xfId="0" applyNumberFormat="1" applyFont="1" applyFill="1" applyAlignment="1">
      <alignment horizontal="justify" wrapText="1"/>
    </xf>
    <xf numFmtId="164" fontId="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 horizontal="justify" wrapText="1"/>
    </xf>
    <xf numFmtId="0" fontId="8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 vertical="top"/>
    </xf>
    <xf numFmtId="164" fontId="1" fillId="0" borderId="0" xfId="0" applyNumberFormat="1" applyFont="1" applyFill="1" applyAlignment="1">
      <alignment vertical="top"/>
    </xf>
    <xf numFmtId="164" fontId="9" fillId="0" borderId="0" xfId="0" applyNumberFormat="1" applyFont="1" applyFill="1" applyAlignment="1">
      <alignment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4" fontId="6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/>
    </xf>
    <xf numFmtId="3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justify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vertical="top"/>
    </xf>
    <xf numFmtId="4" fontId="2" fillId="0" borderId="3" xfId="0" applyNumberFormat="1" applyFont="1" applyFill="1" applyBorder="1" applyAlignment="1">
      <alignment horizontal="right" vertical="top"/>
    </xf>
    <xf numFmtId="164" fontId="2" fillId="0" borderId="3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vertical="top"/>
    </xf>
    <xf numFmtId="169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164" fontId="2" fillId="0" borderId="3" xfId="0" applyNumberFormat="1" applyFont="1" applyFill="1" applyBorder="1" applyAlignment="1">
      <alignment horizontal="right" vertical="top"/>
    </xf>
    <xf numFmtId="169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justify" vertical="top" wrapText="1"/>
    </xf>
    <xf numFmtId="170" fontId="2" fillId="0" borderId="1" xfId="0" applyNumberFormat="1" applyFont="1" applyFill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49" fontId="2" fillId="0" borderId="3" xfId="0" applyNumberFormat="1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justify"/>
    </xf>
    <xf numFmtId="164" fontId="2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164" fontId="14" fillId="0" borderId="0" xfId="0" applyNumberFormat="1" applyFont="1" applyFill="1" applyAlignment="1">
      <alignment vertical="top"/>
    </xf>
    <xf numFmtId="49" fontId="2" fillId="0" borderId="0" xfId="0" applyNumberFormat="1" applyFont="1" applyFill="1" applyBorder="1" applyAlignment="1">
      <alignment horizontal="justify" vertical="top" wrapText="1"/>
    </xf>
    <xf numFmtId="4" fontId="2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right" vertical="top" wrapText="1"/>
    </xf>
    <xf numFmtId="49" fontId="15" fillId="0" borderId="1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Alignment="1">
      <alignment vertical="top" wrapText="1"/>
    </xf>
    <xf numFmtId="0" fontId="2" fillId="0" borderId="0" xfId="0" applyNumberFormat="1" applyFont="1" applyAlignment="1">
      <alignment horizontal="justify" vertical="top" wrapText="1"/>
    </xf>
    <xf numFmtId="0" fontId="2" fillId="0" borderId="1" xfId="0" applyNumberFormat="1" applyFont="1" applyBorder="1" applyAlignment="1">
      <alignment horizontal="justify" wrapText="1"/>
    </xf>
    <xf numFmtId="170" fontId="13" fillId="0" borderId="0" xfId="0" applyNumberFormat="1" applyFont="1" applyFill="1" applyAlignment="1">
      <alignment vertical="top" wrapText="1"/>
    </xf>
    <xf numFmtId="44" fontId="13" fillId="0" borderId="0" xfId="16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0" fontId="13" fillId="0" borderId="0" xfId="0" applyNumberFormat="1" applyFont="1" applyFill="1" applyAlignment="1">
      <alignment horizontal="right" vertical="top" wrapText="1"/>
    </xf>
    <xf numFmtId="170" fontId="13" fillId="0" borderId="0" xfId="0" applyNumberFormat="1" applyFont="1" applyFill="1" applyAlignment="1">
      <alignment horizontal="left" vertical="top" wrapText="1"/>
    </xf>
    <xf numFmtId="170" fontId="13" fillId="0" borderId="0" xfId="0" applyNumberFormat="1" applyFont="1" applyFill="1" applyAlignment="1">
      <alignment horizontal="right" wrapText="1"/>
    </xf>
    <xf numFmtId="0" fontId="16" fillId="0" borderId="0" xfId="0" applyFont="1" applyAlignment="1">
      <alignment horizontal="right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justify" vertical="center"/>
    </xf>
    <xf numFmtId="164" fontId="2" fillId="0" borderId="3" xfId="0" applyNumberFormat="1" applyFont="1" applyFill="1" applyBorder="1" applyAlignment="1">
      <alignment horizontal="justify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8" fillId="0" borderId="3" xfId="0" applyFont="1" applyBorder="1" applyAlignment="1">
      <alignment/>
    </xf>
    <xf numFmtId="49" fontId="13" fillId="0" borderId="0" xfId="0" applyNumberFormat="1" applyFont="1" applyFill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0</xdr:row>
      <xdr:rowOff>0</xdr:rowOff>
    </xdr:from>
    <xdr:to>
      <xdr:col>15</xdr:col>
      <xdr:colOff>0</xdr:colOff>
      <xdr:row>0</xdr:row>
      <xdr:rowOff>0</xdr:rowOff>
    </xdr:to>
    <xdr:sp macro="[0]!Поле2_Щелкнуть">
      <xdr:nvSpPr>
        <xdr:cNvPr id="1" name="TextBox 1"/>
        <xdr:cNvSpPr txBox="1">
          <a:spLocks noChangeArrowheads="1"/>
        </xdr:cNvSpPr>
      </xdr:nvSpPr>
      <xdr:spPr>
        <a:xfrm>
          <a:off x="7086600" y="0"/>
          <a:ext cx="7029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Приложение № 3
к решению Думы муниципального образования город-курорт Геленджик
от ________________ №____________</a:t>
          </a:r>
        </a:p>
      </xdr:txBody>
    </xdr:sp>
    <xdr:clientData/>
  </xdr:twoCellAnchor>
  <xdr:twoCellAnchor>
    <xdr:from>
      <xdr:col>1</xdr:col>
      <xdr:colOff>4076700</xdr:colOff>
      <xdr:row>1</xdr:row>
      <xdr:rowOff>0</xdr:rowOff>
    </xdr:from>
    <xdr:to>
      <xdr:col>14</xdr:col>
      <xdr:colOff>1028700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33925" y="1524000"/>
          <a:ext cx="9353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700" b="0" i="0" u="none" baseline="0"/>
            <a:t>
</a:t>
          </a:r>
        </a:p>
      </xdr:txBody>
    </xdr:sp>
    <xdr:clientData/>
  </xdr:twoCellAnchor>
  <xdr:twoCellAnchor>
    <xdr:from>
      <xdr:col>11</xdr:col>
      <xdr:colOff>257175</xdr:colOff>
      <xdr:row>0</xdr:row>
      <xdr:rowOff>0</xdr:rowOff>
    </xdr:from>
    <xdr:to>
      <xdr:col>14</xdr:col>
      <xdr:colOff>1038225</xdr:colOff>
      <xdr:row>1</xdr:row>
      <xdr:rowOff>923925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344025" y="0"/>
          <a:ext cx="4752975" cy="2447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Times New Roman"/>
              <a:ea typeface="Times New Roman"/>
              <a:cs typeface="Times New Roman"/>
            </a:rPr>
            <a:t> ПРИЛОЖЕНИЕ № 3
УТВЕРЖДЕНЫ
 решением Думы
муниципального образования 
город-курорт Геленджик
от 31.05.2011г. № 587</a:t>
          </a:r>
          <a:r>
            <a:rPr lang="en-US" cap="none" sz="1700" b="0" i="0" u="none" baseline="0">
              <a:latin typeface="Times New Roman"/>
              <a:ea typeface="Times New Roman"/>
              <a:cs typeface="Times New Roman"/>
            </a:rPr>
            <a:t>      </a:t>
          </a:r>
        </a:p>
      </xdr:txBody>
    </xdr:sp>
    <xdr:clientData/>
  </xdr:twoCellAnchor>
  <xdr:twoCellAnchor>
    <xdr:from>
      <xdr:col>1</xdr:col>
      <xdr:colOff>4076700</xdr:colOff>
      <xdr:row>0</xdr:row>
      <xdr:rowOff>0</xdr:rowOff>
    </xdr:from>
    <xdr:to>
      <xdr:col>14</xdr:col>
      <xdr:colOff>1028700</xdr:colOff>
      <xdr:row>0</xdr:row>
      <xdr:rowOff>0</xdr:rowOff>
    </xdr:to>
    <xdr:sp>
      <xdr:nvSpPr>
        <xdr:cNvPr id="4" name="TextBox 18"/>
        <xdr:cNvSpPr txBox="1">
          <a:spLocks noChangeArrowheads="1"/>
        </xdr:cNvSpPr>
      </xdr:nvSpPr>
      <xdr:spPr>
        <a:xfrm>
          <a:off x="4733925" y="0"/>
          <a:ext cx="9353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700" b="0" i="0" u="none" baseline="0"/>
            <a:t>
</a:t>
          </a:r>
        </a:p>
      </xdr:txBody>
    </xdr:sp>
    <xdr:clientData/>
  </xdr:twoCellAnchor>
  <xdr:twoCellAnchor>
    <xdr:from>
      <xdr:col>1</xdr:col>
      <xdr:colOff>3333750</xdr:colOff>
      <xdr:row>0</xdr:row>
      <xdr:rowOff>0</xdr:rowOff>
    </xdr:from>
    <xdr:to>
      <xdr:col>14</xdr:col>
      <xdr:colOff>1057275</xdr:colOff>
      <xdr:row>0</xdr:row>
      <xdr:rowOff>0</xdr:rowOff>
    </xdr:to>
    <xdr:sp>
      <xdr:nvSpPr>
        <xdr:cNvPr id="5" name="TextBox 19"/>
        <xdr:cNvSpPr txBox="1">
          <a:spLocks noChangeArrowheads="1"/>
        </xdr:cNvSpPr>
      </xdr:nvSpPr>
      <xdr:spPr>
        <a:xfrm>
          <a:off x="3990975" y="0"/>
          <a:ext cx="10125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700" b="0" i="0" u="none" baseline="0"/>
            <a:t>ПРИЛОЖЕНИЕ №6
к решению Думы муниципального образования город-курорт Геленджик
от _____________ № _____</a:t>
          </a:r>
        </a:p>
      </xdr:txBody>
    </xdr:sp>
    <xdr:clientData/>
  </xdr:twoCellAnchor>
  <xdr:twoCellAnchor>
    <xdr:from>
      <xdr:col>1</xdr:col>
      <xdr:colOff>4076700</xdr:colOff>
      <xdr:row>2</xdr:row>
      <xdr:rowOff>0</xdr:rowOff>
    </xdr:from>
    <xdr:to>
      <xdr:col>14</xdr:col>
      <xdr:colOff>1028700</xdr:colOff>
      <xdr:row>2</xdr:row>
      <xdr:rowOff>0</xdr:rowOff>
    </xdr:to>
    <xdr:sp>
      <xdr:nvSpPr>
        <xdr:cNvPr id="6" name="TextBox 20"/>
        <xdr:cNvSpPr txBox="1">
          <a:spLocks noChangeArrowheads="1"/>
        </xdr:cNvSpPr>
      </xdr:nvSpPr>
      <xdr:spPr>
        <a:xfrm>
          <a:off x="4733925" y="2800350"/>
          <a:ext cx="9353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700" b="0" i="0" u="none" baseline="0"/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9"/>
  <sheetViews>
    <sheetView tabSelected="1" view="pageBreakPreview" zoomScale="75" zoomScaleNormal="75" zoomScaleSheetLayoutView="75" workbookViewId="0" topLeftCell="A1">
      <selection activeCell="O3" sqref="O3"/>
    </sheetView>
  </sheetViews>
  <sheetFormatPr defaultColWidth="9.00390625" defaultRowHeight="12.75"/>
  <cols>
    <col min="1" max="1" width="8.625" style="72" customWidth="1"/>
    <col min="2" max="2" width="74.625" style="12" customWidth="1"/>
    <col min="3" max="3" width="6.00390625" style="11" customWidth="1"/>
    <col min="4" max="4" width="5.25390625" style="11" customWidth="1"/>
    <col min="5" max="5" width="5.625" style="11" customWidth="1"/>
    <col min="6" max="6" width="12.75390625" style="11" customWidth="1"/>
    <col min="7" max="7" width="6.375" style="11" customWidth="1"/>
    <col min="8" max="8" width="26.25390625" style="20" hidden="1" customWidth="1"/>
    <col min="9" max="9" width="14.875" style="20" hidden="1" customWidth="1"/>
    <col min="10" max="10" width="16.25390625" style="20" hidden="1" customWidth="1"/>
    <col min="11" max="11" width="17.375" style="20" hidden="1" customWidth="1"/>
    <col min="12" max="14" width="17.375" style="20" customWidth="1"/>
    <col min="15" max="15" width="13.875" style="13" customWidth="1"/>
    <col min="16" max="16" width="1.37890625" style="2" hidden="1" customWidth="1"/>
    <col min="17" max="16384" width="9.125" style="3" customWidth="1"/>
  </cols>
  <sheetData>
    <row r="1" spans="1:16" s="14" customFormat="1" ht="120" customHeight="1">
      <c r="A1" s="67"/>
      <c r="B1" s="15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16"/>
    </row>
    <row r="2" spans="1:16" s="14" customFormat="1" ht="100.5" customHeight="1">
      <c r="A2" s="67"/>
      <c r="B2" s="15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16"/>
    </row>
    <row r="3" spans="1:16" s="14" customFormat="1" ht="38.25" customHeight="1">
      <c r="A3" s="67"/>
      <c r="B3" s="97" t="s">
        <v>407</v>
      </c>
      <c r="C3" s="97"/>
      <c r="D3" s="97"/>
      <c r="E3" s="97"/>
      <c r="F3" s="97"/>
      <c r="G3" s="97"/>
      <c r="H3" s="59"/>
      <c r="I3" s="59"/>
      <c r="J3" s="59"/>
      <c r="K3" s="59"/>
      <c r="L3" s="59"/>
      <c r="M3" s="59"/>
      <c r="N3" s="59"/>
      <c r="O3" s="59"/>
      <c r="P3" s="16"/>
    </row>
    <row r="4" spans="1:16" s="14" customFormat="1" ht="26.25">
      <c r="A4" s="91" t="s">
        <v>504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16"/>
    </row>
    <row r="5" spans="1:15" ht="54.75" customHeight="1">
      <c r="A5" s="67"/>
      <c r="B5" s="1"/>
      <c r="C5" s="4"/>
      <c r="D5" s="4"/>
      <c r="E5" s="4"/>
      <c r="F5" s="4"/>
      <c r="G5" s="4"/>
      <c r="H5" s="17"/>
      <c r="I5" s="17"/>
      <c r="J5" s="17"/>
      <c r="K5" s="17"/>
      <c r="L5" s="17"/>
      <c r="M5" s="17"/>
      <c r="N5" s="17"/>
      <c r="O5" s="58" t="s">
        <v>115</v>
      </c>
    </row>
    <row r="6" spans="1:15" ht="34.5" customHeight="1">
      <c r="A6" s="94" t="s">
        <v>444</v>
      </c>
      <c r="B6" s="94" t="s">
        <v>424</v>
      </c>
      <c r="C6" s="80" t="s">
        <v>425</v>
      </c>
      <c r="D6" s="80"/>
      <c r="E6" s="80"/>
      <c r="F6" s="80"/>
      <c r="G6" s="80"/>
      <c r="H6" s="81" t="s">
        <v>352</v>
      </c>
      <c r="I6" s="78" t="s">
        <v>166</v>
      </c>
      <c r="J6" s="92" t="s">
        <v>501</v>
      </c>
      <c r="K6" s="78" t="s">
        <v>443</v>
      </c>
      <c r="L6" s="78" t="s">
        <v>545</v>
      </c>
      <c r="M6" s="78" t="s">
        <v>505</v>
      </c>
      <c r="N6" s="78" t="s">
        <v>506</v>
      </c>
      <c r="O6" s="78" t="s">
        <v>507</v>
      </c>
    </row>
    <row r="7" spans="1:15" ht="131.25" customHeight="1">
      <c r="A7" s="95"/>
      <c r="B7" s="96"/>
      <c r="C7" s="31" t="s">
        <v>426</v>
      </c>
      <c r="D7" s="31" t="s">
        <v>427</v>
      </c>
      <c r="E7" s="31" t="s">
        <v>428</v>
      </c>
      <c r="F7" s="31" t="s">
        <v>429</v>
      </c>
      <c r="G7" s="31" t="s">
        <v>430</v>
      </c>
      <c r="H7" s="82"/>
      <c r="I7" s="84"/>
      <c r="J7" s="93"/>
      <c r="K7" s="79"/>
      <c r="L7" s="85"/>
      <c r="M7" s="85"/>
      <c r="N7" s="85"/>
      <c r="O7" s="79"/>
    </row>
    <row r="8" spans="1:15" s="29" customFormat="1" ht="20.25" customHeight="1">
      <c r="A8" s="32" t="s">
        <v>441</v>
      </c>
      <c r="B8" s="32" t="s">
        <v>442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/>
      <c r="I8" s="30"/>
      <c r="J8" s="33"/>
      <c r="K8" s="34"/>
      <c r="L8" s="34">
        <v>8</v>
      </c>
      <c r="M8" s="34">
        <v>9</v>
      </c>
      <c r="N8" s="34">
        <v>10</v>
      </c>
      <c r="O8" s="35">
        <v>11</v>
      </c>
    </row>
    <row r="9" spans="1:17" s="5" customFormat="1" ht="18.75" customHeight="1">
      <c r="A9" s="68" t="s">
        <v>431</v>
      </c>
      <c r="B9" s="36" t="s">
        <v>432</v>
      </c>
      <c r="C9" s="37" t="s">
        <v>433</v>
      </c>
      <c r="D9" s="37"/>
      <c r="E9" s="37"/>
      <c r="F9" s="37"/>
      <c r="G9" s="37"/>
      <c r="H9" s="38">
        <f>H10</f>
        <v>6710100</v>
      </c>
      <c r="I9" s="38">
        <f>I10</f>
        <v>-329400</v>
      </c>
      <c r="J9" s="38">
        <f>J10</f>
        <v>0</v>
      </c>
      <c r="K9" s="39">
        <f aca="true" t="shared" si="0" ref="K9:K87">SUM(H9:J9)</f>
        <v>6380700</v>
      </c>
      <c r="L9" s="40">
        <f>L10</f>
        <v>7148.6</v>
      </c>
      <c r="M9" s="40">
        <f>M10</f>
        <v>7148.6</v>
      </c>
      <c r="N9" s="40">
        <f>N10</f>
        <v>7109.5</v>
      </c>
      <c r="O9" s="40">
        <f>N9*100/M9</f>
        <v>99.45303975603615</v>
      </c>
      <c r="Q9" s="28"/>
    </row>
    <row r="10" spans="1:15" s="5" customFormat="1" ht="18.75">
      <c r="A10" s="69" t="s">
        <v>434</v>
      </c>
      <c r="B10" s="41" t="s">
        <v>435</v>
      </c>
      <c r="C10" s="42" t="s">
        <v>433</v>
      </c>
      <c r="D10" s="42" t="s">
        <v>436</v>
      </c>
      <c r="E10" s="42"/>
      <c r="F10" s="42"/>
      <c r="G10" s="42"/>
      <c r="H10" s="43">
        <f>SUM(H11,H17)</f>
        <v>6710100</v>
      </c>
      <c r="I10" s="43">
        <f>SUM(I11,I17)</f>
        <v>-329400</v>
      </c>
      <c r="J10" s="43">
        <f>SUM(J11,J17)</f>
        <v>0</v>
      </c>
      <c r="K10" s="39">
        <f t="shared" si="0"/>
        <v>6380700</v>
      </c>
      <c r="L10" s="44">
        <f>SUM(L11,L17)</f>
        <v>7148.6</v>
      </c>
      <c r="M10" s="44">
        <f>SUM(M11,M17)</f>
        <v>7148.6</v>
      </c>
      <c r="N10" s="44">
        <f>SUM(N11,N17)</f>
        <v>7109.5</v>
      </c>
      <c r="O10" s="40">
        <f>N10*100/M10</f>
        <v>99.45303975603615</v>
      </c>
    </row>
    <row r="11" spans="1:15" s="5" customFormat="1" ht="56.25" customHeight="1">
      <c r="A11" s="69" t="s">
        <v>437</v>
      </c>
      <c r="B11" s="41" t="s">
        <v>353</v>
      </c>
      <c r="C11" s="42" t="s">
        <v>433</v>
      </c>
      <c r="D11" s="42" t="s">
        <v>436</v>
      </c>
      <c r="E11" s="42" t="s">
        <v>438</v>
      </c>
      <c r="F11" s="42"/>
      <c r="G11" s="42"/>
      <c r="H11" s="43">
        <f>H12</f>
        <v>3010100</v>
      </c>
      <c r="I11" s="43">
        <f>I12</f>
        <v>-229400</v>
      </c>
      <c r="J11" s="43">
        <f>J12</f>
        <v>0</v>
      </c>
      <c r="K11" s="39">
        <f t="shared" si="0"/>
        <v>2780700</v>
      </c>
      <c r="L11" s="44">
        <f>L12</f>
        <v>2890.4</v>
      </c>
      <c r="M11" s="44">
        <f>M12</f>
        <v>2890.4</v>
      </c>
      <c r="N11" s="44">
        <f>N12</f>
        <v>2851.4</v>
      </c>
      <c r="O11" s="40">
        <f>N11*100/M11</f>
        <v>98.65070578466648</v>
      </c>
    </row>
    <row r="12" spans="1:15" s="5" customFormat="1" ht="59.25" customHeight="1">
      <c r="A12" s="69"/>
      <c r="B12" s="41" t="s">
        <v>445</v>
      </c>
      <c r="C12" s="42" t="s">
        <v>433</v>
      </c>
      <c r="D12" s="42" t="s">
        <v>436</v>
      </c>
      <c r="E12" s="42" t="s">
        <v>438</v>
      </c>
      <c r="F12" s="42" t="s">
        <v>446</v>
      </c>
      <c r="G12" s="42"/>
      <c r="H12" s="43">
        <f>SUM(H13,H15)</f>
        <v>3010100</v>
      </c>
      <c r="I12" s="43">
        <f>SUM(I13,I15)</f>
        <v>-229400</v>
      </c>
      <c r="J12" s="43">
        <f>SUM(J13,J15)</f>
        <v>0</v>
      </c>
      <c r="K12" s="39">
        <f t="shared" si="0"/>
        <v>2780700</v>
      </c>
      <c r="L12" s="44">
        <f>SUM(L13,L15)</f>
        <v>2890.4</v>
      </c>
      <c r="M12" s="44">
        <f>SUM(M13,M15)</f>
        <v>2890.4</v>
      </c>
      <c r="N12" s="44">
        <f>SUM(N13,N15)</f>
        <v>2851.4</v>
      </c>
      <c r="O12" s="40">
        <f aca="true" t="shared" si="1" ref="O12:O84">N12*100/M12</f>
        <v>98.65070578466648</v>
      </c>
    </row>
    <row r="13" spans="1:15" s="5" customFormat="1" ht="18.75">
      <c r="A13" s="69"/>
      <c r="B13" s="41" t="s">
        <v>439</v>
      </c>
      <c r="C13" s="42" t="s">
        <v>433</v>
      </c>
      <c r="D13" s="42" t="s">
        <v>436</v>
      </c>
      <c r="E13" s="42" t="s">
        <v>438</v>
      </c>
      <c r="F13" s="42" t="s">
        <v>447</v>
      </c>
      <c r="G13" s="42"/>
      <c r="H13" s="43">
        <f>H14</f>
        <v>2256500</v>
      </c>
      <c r="I13" s="43">
        <f>I14</f>
        <v>-167700</v>
      </c>
      <c r="J13" s="43">
        <f>J14</f>
        <v>0</v>
      </c>
      <c r="K13" s="39">
        <f t="shared" si="0"/>
        <v>2088800</v>
      </c>
      <c r="L13" s="44">
        <f>L14</f>
        <v>2890.4</v>
      </c>
      <c r="M13" s="44">
        <f>M14</f>
        <v>2890.4</v>
      </c>
      <c r="N13" s="44">
        <f>N14</f>
        <v>2851.4</v>
      </c>
      <c r="O13" s="40">
        <f t="shared" si="1"/>
        <v>98.65070578466648</v>
      </c>
    </row>
    <row r="14" spans="1:15" s="5" customFormat="1" ht="18" customHeight="1">
      <c r="A14" s="69"/>
      <c r="B14" s="41" t="s">
        <v>138</v>
      </c>
      <c r="C14" s="42" t="s">
        <v>433</v>
      </c>
      <c r="D14" s="42" t="s">
        <v>436</v>
      </c>
      <c r="E14" s="42" t="s">
        <v>438</v>
      </c>
      <c r="F14" s="42" t="s">
        <v>447</v>
      </c>
      <c r="G14" s="42" t="s">
        <v>139</v>
      </c>
      <c r="H14" s="43">
        <v>2256500</v>
      </c>
      <c r="I14" s="43">
        <v>-167700</v>
      </c>
      <c r="J14" s="43"/>
      <c r="K14" s="39">
        <f t="shared" si="0"/>
        <v>2088800</v>
      </c>
      <c r="L14" s="48">
        <v>2890.4</v>
      </c>
      <c r="M14" s="45">
        <v>2890.4</v>
      </c>
      <c r="N14" s="44">
        <v>2851.4</v>
      </c>
      <c r="O14" s="40">
        <f t="shared" si="1"/>
        <v>98.65070578466648</v>
      </c>
    </row>
    <row r="15" spans="1:15" s="5" customFormat="1" ht="37.5" hidden="1">
      <c r="A15" s="69"/>
      <c r="B15" s="41" t="s">
        <v>141</v>
      </c>
      <c r="C15" s="42" t="s">
        <v>433</v>
      </c>
      <c r="D15" s="42" t="s">
        <v>436</v>
      </c>
      <c r="E15" s="42" t="s">
        <v>438</v>
      </c>
      <c r="F15" s="42" t="s">
        <v>140</v>
      </c>
      <c r="G15" s="42"/>
      <c r="H15" s="43">
        <f>H16</f>
        <v>753600</v>
      </c>
      <c r="I15" s="43">
        <f>I16</f>
        <v>-61700</v>
      </c>
      <c r="J15" s="43">
        <f>J16</f>
        <v>0</v>
      </c>
      <c r="K15" s="39">
        <f t="shared" si="0"/>
        <v>691900</v>
      </c>
      <c r="L15" s="44">
        <f>L16</f>
        <v>0</v>
      </c>
      <c r="M15" s="44">
        <f>M16</f>
        <v>0</v>
      </c>
      <c r="N15" s="44">
        <f>N16</f>
        <v>0</v>
      </c>
      <c r="O15" s="40" t="e">
        <f t="shared" si="1"/>
        <v>#DIV/0!</v>
      </c>
    </row>
    <row r="16" spans="1:15" s="5" customFormat="1" ht="18" customHeight="1" hidden="1">
      <c r="A16" s="69"/>
      <c r="B16" s="41" t="s">
        <v>138</v>
      </c>
      <c r="C16" s="42" t="s">
        <v>433</v>
      </c>
      <c r="D16" s="42" t="s">
        <v>436</v>
      </c>
      <c r="E16" s="42" t="s">
        <v>438</v>
      </c>
      <c r="F16" s="42" t="s">
        <v>140</v>
      </c>
      <c r="G16" s="42" t="s">
        <v>139</v>
      </c>
      <c r="H16" s="43">
        <v>753600</v>
      </c>
      <c r="I16" s="43">
        <v>-61700</v>
      </c>
      <c r="J16" s="43"/>
      <c r="K16" s="39">
        <f t="shared" si="0"/>
        <v>691900</v>
      </c>
      <c r="L16" s="44">
        <v>0</v>
      </c>
      <c r="M16" s="45">
        <v>0</v>
      </c>
      <c r="N16" s="47">
        <v>0</v>
      </c>
      <c r="O16" s="40" t="e">
        <f t="shared" si="1"/>
        <v>#DIV/0!</v>
      </c>
    </row>
    <row r="17" spans="1:15" s="5" customFormat="1" ht="18.75">
      <c r="A17" s="69" t="s">
        <v>144</v>
      </c>
      <c r="B17" s="41" t="s">
        <v>472</v>
      </c>
      <c r="C17" s="42" t="s">
        <v>433</v>
      </c>
      <c r="D17" s="42" t="s">
        <v>436</v>
      </c>
      <c r="E17" s="42" t="s">
        <v>473</v>
      </c>
      <c r="F17" s="42"/>
      <c r="G17" s="42"/>
      <c r="H17" s="43">
        <f aca="true" t="shared" si="2" ref="H17:J18">H18</f>
        <v>3700000</v>
      </c>
      <c r="I17" s="43">
        <f t="shared" si="2"/>
        <v>-100000</v>
      </c>
      <c r="J17" s="43">
        <f t="shared" si="2"/>
        <v>0</v>
      </c>
      <c r="K17" s="39">
        <f t="shared" si="0"/>
        <v>3600000</v>
      </c>
      <c r="L17" s="44">
        <f aca="true" t="shared" si="3" ref="L17:N18">L18</f>
        <v>4258.2</v>
      </c>
      <c r="M17" s="44">
        <f t="shared" si="3"/>
        <v>4258.2</v>
      </c>
      <c r="N17" s="44">
        <f t="shared" si="3"/>
        <v>4258.1</v>
      </c>
      <c r="O17" s="40">
        <f t="shared" si="1"/>
        <v>99.99765158987367</v>
      </c>
    </row>
    <row r="18" spans="1:15" s="5" customFormat="1" ht="37.5" customHeight="1">
      <c r="A18" s="69"/>
      <c r="B18" s="41" t="s">
        <v>478</v>
      </c>
      <c r="C18" s="42" t="s">
        <v>433</v>
      </c>
      <c r="D18" s="42" t="s">
        <v>436</v>
      </c>
      <c r="E18" s="42" t="s">
        <v>473</v>
      </c>
      <c r="F18" s="42" t="s">
        <v>479</v>
      </c>
      <c r="G18" s="42"/>
      <c r="H18" s="43">
        <f t="shared" si="2"/>
        <v>3700000</v>
      </c>
      <c r="I18" s="43">
        <f t="shared" si="2"/>
        <v>-100000</v>
      </c>
      <c r="J18" s="43">
        <f t="shared" si="2"/>
        <v>0</v>
      </c>
      <c r="K18" s="39">
        <f t="shared" si="0"/>
        <v>3600000</v>
      </c>
      <c r="L18" s="44">
        <f t="shared" si="3"/>
        <v>4258.2</v>
      </c>
      <c r="M18" s="44">
        <f t="shared" si="3"/>
        <v>4258.2</v>
      </c>
      <c r="N18" s="44">
        <f t="shared" si="3"/>
        <v>4258.1</v>
      </c>
      <c r="O18" s="40">
        <f t="shared" si="1"/>
        <v>99.99765158987367</v>
      </c>
    </row>
    <row r="19" spans="1:15" s="5" customFormat="1" ht="37.5" customHeight="1">
      <c r="A19" s="69"/>
      <c r="B19" s="41" t="s">
        <v>480</v>
      </c>
      <c r="C19" s="42" t="s">
        <v>433</v>
      </c>
      <c r="D19" s="42" t="s">
        <v>436</v>
      </c>
      <c r="E19" s="42" t="s">
        <v>473</v>
      </c>
      <c r="F19" s="42" t="s">
        <v>481</v>
      </c>
      <c r="G19" s="42"/>
      <c r="H19" s="43">
        <f>H23</f>
        <v>3700000</v>
      </c>
      <c r="I19" s="43">
        <f>I23</f>
        <v>-100000</v>
      </c>
      <c r="J19" s="43">
        <f>J23</f>
        <v>0</v>
      </c>
      <c r="K19" s="39">
        <f t="shared" si="0"/>
        <v>3600000</v>
      </c>
      <c r="L19" s="44">
        <f>L20+L23</f>
        <v>4258.2</v>
      </c>
      <c r="M19" s="44">
        <f>M20+M23</f>
        <v>4258.2</v>
      </c>
      <c r="N19" s="44">
        <f>N20+N23</f>
        <v>4258.1</v>
      </c>
      <c r="O19" s="40">
        <f t="shared" si="1"/>
        <v>99.99765158987367</v>
      </c>
    </row>
    <row r="20" spans="1:15" s="5" customFormat="1" ht="37.5" customHeight="1">
      <c r="A20" s="69"/>
      <c r="B20" s="41" t="s">
        <v>533</v>
      </c>
      <c r="C20" s="42" t="s">
        <v>433</v>
      </c>
      <c r="D20" s="42" t="s">
        <v>436</v>
      </c>
      <c r="E20" s="42" t="s">
        <v>473</v>
      </c>
      <c r="F20" s="42" t="s">
        <v>532</v>
      </c>
      <c r="G20" s="42"/>
      <c r="H20" s="43"/>
      <c r="I20" s="43"/>
      <c r="J20" s="43"/>
      <c r="K20" s="39"/>
      <c r="L20" s="44">
        <f>SUM(L21)</f>
        <v>23.8</v>
      </c>
      <c r="M20" s="44">
        <f>SUM(M21)</f>
        <v>23.8</v>
      </c>
      <c r="N20" s="44">
        <f>SUM(N21)</f>
        <v>23.8</v>
      </c>
      <c r="O20" s="40">
        <f t="shared" si="1"/>
        <v>100</v>
      </c>
    </row>
    <row r="21" spans="1:15" s="5" customFormat="1" ht="18" customHeight="1">
      <c r="A21" s="69"/>
      <c r="B21" s="41" t="s">
        <v>138</v>
      </c>
      <c r="C21" s="42" t="s">
        <v>433</v>
      </c>
      <c r="D21" s="42" t="s">
        <v>436</v>
      </c>
      <c r="E21" s="42" t="s">
        <v>473</v>
      </c>
      <c r="F21" s="42" t="s">
        <v>532</v>
      </c>
      <c r="G21" s="42" t="s">
        <v>139</v>
      </c>
      <c r="H21" s="43"/>
      <c r="I21" s="43"/>
      <c r="J21" s="43"/>
      <c r="K21" s="39"/>
      <c r="L21" s="44">
        <v>23.8</v>
      </c>
      <c r="M21" s="44">
        <v>23.8</v>
      </c>
      <c r="N21" s="44">
        <v>23.8</v>
      </c>
      <c r="O21" s="40">
        <f t="shared" si="1"/>
        <v>100</v>
      </c>
    </row>
    <row r="22" spans="1:15" s="5" customFormat="1" ht="57.75" customHeight="1">
      <c r="A22" s="69"/>
      <c r="B22" s="41" t="s">
        <v>142</v>
      </c>
      <c r="C22" s="42" t="s">
        <v>433</v>
      </c>
      <c r="D22" s="42" t="s">
        <v>436</v>
      </c>
      <c r="E22" s="42" t="s">
        <v>473</v>
      </c>
      <c r="F22" s="42" t="s">
        <v>143</v>
      </c>
      <c r="G22" s="42"/>
      <c r="H22" s="43">
        <f>H23</f>
        <v>3700000</v>
      </c>
      <c r="I22" s="43">
        <f>I23</f>
        <v>-100000</v>
      </c>
      <c r="J22" s="43">
        <f>J23</f>
        <v>0</v>
      </c>
      <c r="K22" s="39">
        <f t="shared" si="0"/>
        <v>3600000</v>
      </c>
      <c r="L22" s="44">
        <f>L23</f>
        <v>4234.4</v>
      </c>
      <c r="M22" s="44">
        <f>M23</f>
        <v>4234.4</v>
      </c>
      <c r="N22" s="44">
        <f>N23</f>
        <v>4234.3</v>
      </c>
      <c r="O22" s="40">
        <f t="shared" si="1"/>
        <v>99.99763839032686</v>
      </c>
    </row>
    <row r="23" spans="1:15" s="5" customFormat="1" ht="18.75">
      <c r="A23" s="69"/>
      <c r="B23" s="41" t="s">
        <v>138</v>
      </c>
      <c r="C23" s="42" t="s">
        <v>433</v>
      </c>
      <c r="D23" s="42" t="s">
        <v>436</v>
      </c>
      <c r="E23" s="42" t="s">
        <v>473</v>
      </c>
      <c r="F23" s="42" t="s">
        <v>143</v>
      </c>
      <c r="G23" s="42" t="s">
        <v>139</v>
      </c>
      <c r="H23" s="43">
        <v>3700000</v>
      </c>
      <c r="I23" s="43">
        <v>-100000</v>
      </c>
      <c r="J23" s="43"/>
      <c r="K23" s="39">
        <f t="shared" si="0"/>
        <v>3600000</v>
      </c>
      <c r="L23" s="44">
        <v>4234.4</v>
      </c>
      <c r="M23" s="44">
        <v>4234.4</v>
      </c>
      <c r="N23" s="47">
        <v>4234.3</v>
      </c>
      <c r="O23" s="40">
        <f t="shared" si="1"/>
        <v>99.99763839032686</v>
      </c>
    </row>
    <row r="24" spans="1:15" s="5" customFormat="1" ht="37.5">
      <c r="A24" s="69" t="s">
        <v>448</v>
      </c>
      <c r="B24" s="41" t="s">
        <v>458</v>
      </c>
      <c r="C24" s="42" t="s">
        <v>457</v>
      </c>
      <c r="D24" s="42"/>
      <c r="E24" s="42"/>
      <c r="F24" s="42"/>
      <c r="G24" s="42"/>
      <c r="H24" s="43" t="e">
        <f>SUM(H25,H83,H88,H108,H136,H142,H147,#REF!)</f>
        <v>#REF!</v>
      </c>
      <c r="I24" s="43" t="e">
        <f>SUM(I25,I83,I88,I108,I136,I142,I147,#REF!)</f>
        <v>#REF!</v>
      </c>
      <c r="J24" s="43" t="e">
        <f>SUM(J25,J83,J88,J108,J136,J142,J147,#REF!)</f>
        <v>#REF!</v>
      </c>
      <c r="K24" s="39" t="e">
        <f t="shared" si="0"/>
        <v>#REF!</v>
      </c>
      <c r="L24" s="44">
        <f>SUM(L25,L83,L88,L108,L136,L142,L147)</f>
        <v>223386.89999999997</v>
      </c>
      <c r="M24" s="44">
        <f>SUM(M25,M83,M88,M108,M136,M142,M147)</f>
        <v>223582.89999999997</v>
      </c>
      <c r="N24" s="44">
        <f>SUM(N25,N83,N88,N108,N136,N142,N147)</f>
        <v>215889.20000000004</v>
      </c>
      <c r="O24" s="40">
        <f t="shared" si="1"/>
        <v>96.55890499675962</v>
      </c>
    </row>
    <row r="25" spans="1:15" s="5" customFormat="1" ht="18.75">
      <c r="A25" s="69" t="s">
        <v>451</v>
      </c>
      <c r="B25" s="41" t="s">
        <v>435</v>
      </c>
      <c r="C25" s="42" t="s">
        <v>457</v>
      </c>
      <c r="D25" s="42" t="s">
        <v>436</v>
      </c>
      <c r="E25" s="42"/>
      <c r="F25" s="42"/>
      <c r="G25" s="42"/>
      <c r="H25" s="43">
        <f>SUM(H26,H30,H48,H52,H56,H60)</f>
        <v>132494215.31</v>
      </c>
      <c r="I25" s="43">
        <f>SUM(I26,I30,I48,I52,I56,I60)</f>
        <v>-1155900</v>
      </c>
      <c r="J25" s="43">
        <f>SUM(J26,J30,J48,J52,J56,J60)</f>
        <v>0</v>
      </c>
      <c r="K25" s="39">
        <f t="shared" si="0"/>
        <v>131338315.31</v>
      </c>
      <c r="L25" s="44">
        <f>SUM(L26,L30,L48,L52,L56,L60)</f>
        <v>153856.09999999998</v>
      </c>
      <c r="M25" s="44">
        <f>SUM(M26,M30,M48,M52,M56,M60)</f>
        <v>153856.09999999998</v>
      </c>
      <c r="N25" s="44">
        <f>SUM(N26,N30,N48,N52,N56,N60)</f>
        <v>148453</v>
      </c>
      <c r="O25" s="40">
        <f t="shared" si="1"/>
        <v>96.48821203709181</v>
      </c>
    </row>
    <row r="26" spans="1:15" s="5" customFormat="1" ht="37.5">
      <c r="A26" s="69" t="s">
        <v>459</v>
      </c>
      <c r="B26" s="41" t="s">
        <v>107</v>
      </c>
      <c r="C26" s="42" t="s">
        <v>457</v>
      </c>
      <c r="D26" s="42" t="s">
        <v>436</v>
      </c>
      <c r="E26" s="42" t="s">
        <v>440</v>
      </c>
      <c r="F26" s="42"/>
      <c r="G26" s="42"/>
      <c r="H26" s="43">
        <f aca="true" t="shared" si="4" ref="H26:N28">H27</f>
        <v>753600</v>
      </c>
      <c r="I26" s="43">
        <f t="shared" si="4"/>
        <v>0</v>
      </c>
      <c r="J26" s="43">
        <f t="shared" si="4"/>
        <v>0</v>
      </c>
      <c r="K26" s="39">
        <f t="shared" si="0"/>
        <v>753600</v>
      </c>
      <c r="L26" s="44">
        <f t="shared" si="4"/>
        <v>970.7</v>
      </c>
      <c r="M26" s="44">
        <f t="shared" si="4"/>
        <v>970.7</v>
      </c>
      <c r="N26" s="44">
        <f t="shared" si="4"/>
        <v>864.7</v>
      </c>
      <c r="O26" s="40">
        <f t="shared" si="1"/>
        <v>89.08004532811373</v>
      </c>
    </row>
    <row r="27" spans="1:15" s="5" customFormat="1" ht="56.25">
      <c r="A27" s="69"/>
      <c r="B27" s="41" t="s">
        <v>445</v>
      </c>
      <c r="C27" s="42" t="s">
        <v>457</v>
      </c>
      <c r="D27" s="42" t="s">
        <v>436</v>
      </c>
      <c r="E27" s="42" t="s">
        <v>440</v>
      </c>
      <c r="F27" s="42" t="s">
        <v>446</v>
      </c>
      <c r="G27" s="42"/>
      <c r="H27" s="43">
        <f t="shared" si="4"/>
        <v>753600</v>
      </c>
      <c r="I27" s="43">
        <f t="shared" si="4"/>
        <v>0</v>
      </c>
      <c r="J27" s="43">
        <f t="shared" si="4"/>
        <v>0</v>
      </c>
      <c r="K27" s="39">
        <f t="shared" si="0"/>
        <v>753600</v>
      </c>
      <c r="L27" s="44">
        <f t="shared" si="4"/>
        <v>970.7</v>
      </c>
      <c r="M27" s="44">
        <f t="shared" si="4"/>
        <v>970.7</v>
      </c>
      <c r="N27" s="44">
        <f t="shared" si="4"/>
        <v>864.7</v>
      </c>
      <c r="O27" s="40">
        <f t="shared" si="1"/>
        <v>89.08004532811373</v>
      </c>
    </row>
    <row r="28" spans="1:15" s="5" customFormat="1" ht="18.75">
      <c r="A28" s="69"/>
      <c r="B28" s="41" t="s">
        <v>146</v>
      </c>
      <c r="C28" s="42" t="s">
        <v>457</v>
      </c>
      <c r="D28" s="42" t="s">
        <v>436</v>
      </c>
      <c r="E28" s="42" t="s">
        <v>440</v>
      </c>
      <c r="F28" s="42" t="s">
        <v>145</v>
      </c>
      <c r="G28" s="42"/>
      <c r="H28" s="43">
        <f t="shared" si="4"/>
        <v>753600</v>
      </c>
      <c r="I28" s="43">
        <f t="shared" si="4"/>
        <v>0</v>
      </c>
      <c r="J28" s="43">
        <f t="shared" si="4"/>
        <v>0</v>
      </c>
      <c r="K28" s="39">
        <f t="shared" si="0"/>
        <v>753600</v>
      </c>
      <c r="L28" s="44">
        <f t="shared" si="4"/>
        <v>970.7</v>
      </c>
      <c r="M28" s="44">
        <f t="shared" si="4"/>
        <v>970.7</v>
      </c>
      <c r="N28" s="44">
        <f t="shared" si="4"/>
        <v>864.7</v>
      </c>
      <c r="O28" s="40">
        <f t="shared" si="1"/>
        <v>89.08004532811373</v>
      </c>
    </row>
    <row r="29" spans="1:15" s="5" customFormat="1" ht="18.75">
      <c r="A29" s="69"/>
      <c r="B29" s="41" t="s">
        <v>138</v>
      </c>
      <c r="C29" s="42" t="s">
        <v>457</v>
      </c>
      <c r="D29" s="42" t="s">
        <v>436</v>
      </c>
      <c r="E29" s="42" t="s">
        <v>440</v>
      </c>
      <c r="F29" s="42" t="s">
        <v>145</v>
      </c>
      <c r="G29" s="42" t="s">
        <v>139</v>
      </c>
      <c r="H29" s="43">
        <v>753600</v>
      </c>
      <c r="I29" s="43"/>
      <c r="J29" s="43"/>
      <c r="K29" s="39">
        <f t="shared" si="0"/>
        <v>753600</v>
      </c>
      <c r="L29" s="49">
        <v>970.7</v>
      </c>
      <c r="M29" s="49">
        <v>970.7</v>
      </c>
      <c r="N29" s="47">
        <v>864.7</v>
      </c>
      <c r="O29" s="40">
        <f t="shared" si="1"/>
        <v>89.08004532811373</v>
      </c>
    </row>
    <row r="30" spans="1:15" s="5" customFormat="1" ht="56.25">
      <c r="A30" s="69" t="s">
        <v>463</v>
      </c>
      <c r="B30" s="41" t="s">
        <v>103</v>
      </c>
      <c r="C30" s="42" t="s">
        <v>457</v>
      </c>
      <c r="D30" s="42" t="s">
        <v>436</v>
      </c>
      <c r="E30" s="42" t="s">
        <v>452</v>
      </c>
      <c r="F30" s="42"/>
      <c r="G30" s="42"/>
      <c r="H30" s="43">
        <f>H31</f>
        <v>75983229.31</v>
      </c>
      <c r="I30" s="43">
        <f>I31</f>
        <v>-2300</v>
      </c>
      <c r="J30" s="43">
        <f>J31</f>
        <v>0</v>
      </c>
      <c r="K30" s="39">
        <f t="shared" si="0"/>
        <v>75980929.31</v>
      </c>
      <c r="L30" s="44">
        <f>L31</f>
        <v>88646.3</v>
      </c>
      <c r="M30" s="44">
        <f>M31</f>
        <v>88646.3</v>
      </c>
      <c r="N30" s="44">
        <f>N31</f>
        <v>86976.09999999999</v>
      </c>
      <c r="O30" s="40">
        <f t="shared" si="1"/>
        <v>98.11588300921753</v>
      </c>
    </row>
    <row r="31" spans="1:15" s="5" customFormat="1" ht="56.25">
      <c r="A31" s="69"/>
      <c r="B31" s="41" t="s">
        <v>445</v>
      </c>
      <c r="C31" s="42" t="s">
        <v>457</v>
      </c>
      <c r="D31" s="42" t="s">
        <v>436</v>
      </c>
      <c r="E31" s="42" t="s">
        <v>452</v>
      </c>
      <c r="F31" s="42" t="s">
        <v>446</v>
      </c>
      <c r="G31" s="42"/>
      <c r="H31" s="43">
        <f>SUM(H32,H38,H40,H42,H44,H46)</f>
        <v>75983229.31</v>
      </c>
      <c r="I31" s="43">
        <f>SUM(I32,I38,I40,I42,I44,I46)</f>
        <v>-2300</v>
      </c>
      <c r="J31" s="43">
        <f>SUM(J32,J38,J40,J42,J44,J46)</f>
        <v>0</v>
      </c>
      <c r="K31" s="39">
        <f t="shared" si="0"/>
        <v>75980929.31</v>
      </c>
      <c r="L31" s="44">
        <f>SUM(L32,L34,L36,L38,L40,L42,L44,L46)</f>
        <v>88646.3</v>
      </c>
      <c r="M31" s="44">
        <f>SUM(M32,M34,M36,M38,M40,M42,M44,M46)</f>
        <v>88646.3</v>
      </c>
      <c r="N31" s="44">
        <f>SUM(N32,N34,N36,N38,N40,N42,N44,N46)</f>
        <v>86976.09999999999</v>
      </c>
      <c r="O31" s="40">
        <f t="shared" si="1"/>
        <v>98.11588300921753</v>
      </c>
    </row>
    <row r="32" spans="1:15" s="5" customFormat="1" ht="18.75">
      <c r="A32" s="69"/>
      <c r="B32" s="41" t="s">
        <v>439</v>
      </c>
      <c r="C32" s="42" t="s">
        <v>457</v>
      </c>
      <c r="D32" s="42" t="s">
        <v>436</v>
      </c>
      <c r="E32" s="42" t="s">
        <v>452</v>
      </c>
      <c r="F32" s="42" t="s">
        <v>447</v>
      </c>
      <c r="G32" s="42"/>
      <c r="H32" s="43">
        <f>H33</f>
        <v>71194200</v>
      </c>
      <c r="I32" s="43">
        <f>I33</f>
        <v>-2300</v>
      </c>
      <c r="J32" s="43">
        <f>J33</f>
        <v>0</v>
      </c>
      <c r="K32" s="39">
        <f t="shared" si="0"/>
        <v>71191900</v>
      </c>
      <c r="L32" s="44">
        <f>L33</f>
        <v>83717.3</v>
      </c>
      <c r="M32" s="44">
        <f>M33</f>
        <v>83717.3</v>
      </c>
      <c r="N32" s="44">
        <f>N33</f>
        <v>82210.4</v>
      </c>
      <c r="O32" s="40">
        <f t="shared" si="1"/>
        <v>98.20001361725711</v>
      </c>
    </row>
    <row r="33" spans="1:15" s="5" customFormat="1" ht="18.75">
      <c r="A33" s="69"/>
      <c r="B33" s="41" t="s">
        <v>138</v>
      </c>
      <c r="C33" s="42" t="s">
        <v>457</v>
      </c>
      <c r="D33" s="42" t="s">
        <v>436</v>
      </c>
      <c r="E33" s="42" t="s">
        <v>452</v>
      </c>
      <c r="F33" s="42" t="s">
        <v>447</v>
      </c>
      <c r="G33" s="42" t="s">
        <v>139</v>
      </c>
      <c r="H33" s="43">
        <v>71194200</v>
      </c>
      <c r="I33" s="43">
        <v>-2300</v>
      </c>
      <c r="J33" s="43"/>
      <c r="K33" s="39">
        <f t="shared" si="0"/>
        <v>71191900</v>
      </c>
      <c r="L33" s="44">
        <v>83717.3</v>
      </c>
      <c r="M33" s="44">
        <v>83717.3</v>
      </c>
      <c r="N33" s="47">
        <v>82210.4</v>
      </c>
      <c r="O33" s="40">
        <f t="shared" si="1"/>
        <v>98.20001361725711</v>
      </c>
    </row>
    <row r="34" spans="1:15" s="5" customFormat="1" ht="39" customHeight="1">
      <c r="A34" s="69"/>
      <c r="B34" s="41" t="s">
        <v>336</v>
      </c>
      <c r="C34" s="42" t="s">
        <v>457</v>
      </c>
      <c r="D34" s="42" t="s">
        <v>436</v>
      </c>
      <c r="E34" s="42" t="s">
        <v>452</v>
      </c>
      <c r="F34" s="42" t="s">
        <v>384</v>
      </c>
      <c r="G34" s="42"/>
      <c r="H34" s="43"/>
      <c r="I34" s="43"/>
      <c r="J34" s="43"/>
      <c r="K34" s="39"/>
      <c r="L34" s="44">
        <f>SUM(L35)</f>
        <v>272</v>
      </c>
      <c r="M34" s="44">
        <f>SUM(M35)</f>
        <v>272</v>
      </c>
      <c r="N34" s="44">
        <f>SUM(N35)</f>
        <v>264.8</v>
      </c>
      <c r="O34" s="40">
        <f t="shared" si="1"/>
        <v>97.3529411764706</v>
      </c>
    </row>
    <row r="35" spans="1:15" s="5" customFormat="1" ht="18.75">
      <c r="A35" s="69"/>
      <c r="B35" s="41" t="s">
        <v>138</v>
      </c>
      <c r="C35" s="42" t="s">
        <v>457</v>
      </c>
      <c r="D35" s="42" t="s">
        <v>436</v>
      </c>
      <c r="E35" s="42" t="s">
        <v>452</v>
      </c>
      <c r="F35" s="42" t="s">
        <v>384</v>
      </c>
      <c r="G35" s="42" t="s">
        <v>139</v>
      </c>
      <c r="H35" s="43"/>
      <c r="I35" s="43"/>
      <c r="J35" s="43"/>
      <c r="K35" s="39"/>
      <c r="L35" s="44">
        <v>272</v>
      </c>
      <c r="M35" s="44">
        <v>272</v>
      </c>
      <c r="N35" s="47">
        <v>264.8</v>
      </c>
      <c r="O35" s="40">
        <f t="shared" si="1"/>
        <v>97.3529411764706</v>
      </c>
    </row>
    <row r="36" spans="1:15" s="5" customFormat="1" ht="39" customHeight="1">
      <c r="A36" s="69"/>
      <c r="B36" s="41" t="s">
        <v>337</v>
      </c>
      <c r="C36" s="42" t="s">
        <v>457</v>
      </c>
      <c r="D36" s="42" t="s">
        <v>436</v>
      </c>
      <c r="E36" s="42" t="s">
        <v>452</v>
      </c>
      <c r="F36" s="42" t="s">
        <v>385</v>
      </c>
      <c r="G36" s="42"/>
      <c r="H36" s="43"/>
      <c r="I36" s="43"/>
      <c r="J36" s="43"/>
      <c r="K36" s="39"/>
      <c r="L36" s="44">
        <f>SUM(L37)</f>
        <v>34</v>
      </c>
      <c r="M36" s="44">
        <f>SUM(M37)</f>
        <v>34</v>
      </c>
      <c r="N36" s="44">
        <f>SUM(N37)</f>
        <v>33.2</v>
      </c>
      <c r="O36" s="40">
        <f t="shared" si="1"/>
        <v>97.64705882352942</v>
      </c>
    </row>
    <row r="37" spans="1:15" s="5" customFormat="1" ht="18.75">
      <c r="A37" s="69"/>
      <c r="B37" s="41" t="s">
        <v>138</v>
      </c>
      <c r="C37" s="42" t="s">
        <v>457</v>
      </c>
      <c r="D37" s="42" t="s">
        <v>436</v>
      </c>
      <c r="E37" s="42" t="s">
        <v>452</v>
      </c>
      <c r="F37" s="42" t="s">
        <v>385</v>
      </c>
      <c r="G37" s="42" t="s">
        <v>139</v>
      </c>
      <c r="H37" s="43"/>
      <c r="I37" s="43"/>
      <c r="J37" s="43"/>
      <c r="K37" s="39"/>
      <c r="L37" s="44">
        <v>34</v>
      </c>
      <c r="M37" s="44">
        <v>34</v>
      </c>
      <c r="N37" s="47">
        <v>33.2</v>
      </c>
      <c r="O37" s="40">
        <f t="shared" si="1"/>
        <v>97.64705882352942</v>
      </c>
    </row>
    <row r="38" spans="1:15" s="5" customFormat="1" ht="36.75" customHeight="1">
      <c r="A38" s="69"/>
      <c r="B38" s="41" t="s">
        <v>706</v>
      </c>
      <c r="C38" s="42" t="s">
        <v>457</v>
      </c>
      <c r="D38" s="42" t="s">
        <v>436</v>
      </c>
      <c r="E38" s="42" t="s">
        <v>452</v>
      </c>
      <c r="F38" s="42" t="s">
        <v>707</v>
      </c>
      <c r="G38" s="42"/>
      <c r="H38" s="43">
        <f>H39</f>
        <v>170000</v>
      </c>
      <c r="I38" s="43">
        <f>I39</f>
        <v>0</v>
      </c>
      <c r="J38" s="43">
        <f>J39</f>
        <v>0</v>
      </c>
      <c r="K38" s="39">
        <f t="shared" si="0"/>
        <v>170000</v>
      </c>
      <c r="L38" s="44">
        <f>L39</f>
        <v>408</v>
      </c>
      <c r="M38" s="44">
        <f>M39</f>
        <v>408</v>
      </c>
      <c r="N38" s="44">
        <f>N39</f>
        <v>377.7</v>
      </c>
      <c r="O38" s="40">
        <f t="shared" si="1"/>
        <v>92.57352941176471</v>
      </c>
    </row>
    <row r="39" spans="1:15" s="5" customFormat="1" ht="18.75">
      <c r="A39" s="69"/>
      <c r="B39" s="41" t="s">
        <v>138</v>
      </c>
      <c r="C39" s="42" t="s">
        <v>457</v>
      </c>
      <c r="D39" s="42" t="s">
        <v>436</v>
      </c>
      <c r="E39" s="42" t="s">
        <v>452</v>
      </c>
      <c r="F39" s="42" t="s">
        <v>707</v>
      </c>
      <c r="G39" s="42" t="s">
        <v>139</v>
      </c>
      <c r="H39" s="43">
        <v>170000</v>
      </c>
      <c r="I39" s="43"/>
      <c r="J39" s="43"/>
      <c r="K39" s="39">
        <f t="shared" si="0"/>
        <v>170000</v>
      </c>
      <c r="L39" s="44">
        <v>408</v>
      </c>
      <c r="M39" s="44">
        <v>408</v>
      </c>
      <c r="N39" s="47">
        <v>377.7</v>
      </c>
      <c r="O39" s="40">
        <f t="shared" si="1"/>
        <v>92.57352941176471</v>
      </c>
    </row>
    <row r="40" spans="1:15" s="5" customFormat="1" ht="37.5">
      <c r="A40" s="69"/>
      <c r="B40" s="41" t="s">
        <v>460</v>
      </c>
      <c r="C40" s="42" t="s">
        <v>457</v>
      </c>
      <c r="D40" s="42" t="s">
        <v>436</v>
      </c>
      <c r="E40" s="42" t="s">
        <v>452</v>
      </c>
      <c r="F40" s="42" t="s">
        <v>461</v>
      </c>
      <c r="G40" s="42"/>
      <c r="H40" s="43">
        <f>H41</f>
        <v>1131000</v>
      </c>
      <c r="I40" s="43">
        <f>I41</f>
        <v>0</v>
      </c>
      <c r="J40" s="43">
        <f>J41</f>
        <v>0</v>
      </c>
      <c r="K40" s="39">
        <f t="shared" si="0"/>
        <v>1131000</v>
      </c>
      <c r="L40" s="44">
        <f>L41</f>
        <v>1132</v>
      </c>
      <c r="M40" s="44">
        <f>M41</f>
        <v>1132</v>
      </c>
      <c r="N40" s="44">
        <f>N41</f>
        <v>1038</v>
      </c>
      <c r="O40" s="40">
        <f t="shared" si="1"/>
        <v>91.69611307420494</v>
      </c>
    </row>
    <row r="41" spans="1:15" s="5" customFormat="1" ht="18.75">
      <c r="A41" s="69"/>
      <c r="B41" s="41" t="s">
        <v>138</v>
      </c>
      <c r="C41" s="42" t="s">
        <v>457</v>
      </c>
      <c r="D41" s="42" t="s">
        <v>436</v>
      </c>
      <c r="E41" s="42" t="s">
        <v>452</v>
      </c>
      <c r="F41" s="42" t="s">
        <v>461</v>
      </c>
      <c r="G41" s="42" t="s">
        <v>139</v>
      </c>
      <c r="H41" s="43">
        <v>1131000</v>
      </c>
      <c r="I41" s="43"/>
      <c r="J41" s="43"/>
      <c r="K41" s="39">
        <f t="shared" si="0"/>
        <v>1131000</v>
      </c>
      <c r="L41" s="44">
        <v>1132</v>
      </c>
      <c r="M41" s="44">
        <v>1132</v>
      </c>
      <c r="N41" s="47">
        <v>1038</v>
      </c>
      <c r="O41" s="40">
        <f t="shared" si="1"/>
        <v>91.69611307420494</v>
      </c>
    </row>
    <row r="42" spans="1:15" s="5" customFormat="1" ht="36" customHeight="1">
      <c r="A42" s="69"/>
      <c r="B42" s="41" t="s">
        <v>355</v>
      </c>
      <c r="C42" s="42" t="s">
        <v>457</v>
      </c>
      <c r="D42" s="42" t="s">
        <v>436</v>
      </c>
      <c r="E42" s="42" t="s">
        <v>452</v>
      </c>
      <c r="F42" s="42" t="s">
        <v>462</v>
      </c>
      <c r="G42" s="42"/>
      <c r="H42" s="43">
        <f>H43</f>
        <v>59000</v>
      </c>
      <c r="I42" s="43">
        <f>I43</f>
        <v>0</v>
      </c>
      <c r="J42" s="43">
        <f>J43</f>
        <v>0</v>
      </c>
      <c r="K42" s="39">
        <f t="shared" si="0"/>
        <v>59000</v>
      </c>
      <c r="L42" s="44">
        <f>L43</f>
        <v>59</v>
      </c>
      <c r="M42" s="44">
        <f>M43</f>
        <v>59</v>
      </c>
      <c r="N42" s="44">
        <f>N43</f>
        <v>59</v>
      </c>
      <c r="O42" s="40">
        <f t="shared" si="1"/>
        <v>100</v>
      </c>
    </row>
    <row r="43" spans="1:15" s="5" customFormat="1" ht="18.75">
      <c r="A43" s="69"/>
      <c r="B43" s="41" t="s">
        <v>138</v>
      </c>
      <c r="C43" s="42" t="s">
        <v>457</v>
      </c>
      <c r="D43" s="42" t="s">
        <v>436</v>
      </c>
      <c r="E43" s="42" t="s">
        <v>452</v>
      </c>
      <c r="F43" s="42" t="s">
        <v>462</v>
      </c>
      <c r="G43" s="42" t="s">
        <v>139</v>
      </c>
      <c r="H43" s="43">
        <v>59000</v>
      </c>
      <c r="I43" s="43"/>
      <c r="J43" s="43"/>
      <c r="K43" s="39">
        <f t="shared" si="0"/>
        <v>59000</v>
      </c>
      <c r="L43" s="44">
        <v>59</v>
      </c>
      <c r="M43" s="44">
        <v>59</v>
      </c>
      <c r="N43" s="47">
        <v>59</v>
      </c>
      <c r="O43" s="40">
        <f t="shared" si="1"/>
        <v>100</v>
      </c>
    </row>
    <row r="44" spans="1:15" s="5" customFormat="1" ht="36" customHeight="1">
      <c r="A44" s="69"/>
      <c r="B44" s="41" t="s">
        <v>546</v>
      </c>
      <c r="C44" s="42" t="s">
        <v>457</v>
      </c>
      <c r="D44" s="42" t="s">
        <v>436</v>
      </c>
      <c r="E44" s="42" t="s">
        <v>452</v>
      </c>
      <c r="F44" s="42" t="s">
        <v>147</v>
      </c>
      <c r="G44" s="42"/>
      <c r="H44" s="43">
        <f>H45</f>
        <v>3021029.31</v>
      </c>
      <c r="I44" s="43">
        <f>I45</f>
        <v>0</v>
      </c>
      <c r="J44" s="43">
        <f>J45</f>
        <v>0</v>
      </c>
      <c r="K44" s="39">
        <f t="shared" si="0"/>
        <v>3021029.31</v>
      </c>
      <c r="L44" s="44">
        <f>L45</f>
        <v>2616</v>
      </c>
      <c r="M44" s="44">
        <f>M45</f>
        <v>2616</v>
      </c>
      <c r="N44" s="44">
        <f>N45</f>
        <v>2613.6</v>
      </c>
      <c r="O44" s="40">
        <f t="shared" si="1"/>
        <v>99.90825688073394</v>
      </c>
    </row>
    <row r="45" spans="1:15" s="5" customFormat="1" ht="18.75">
      <c r="A45" s="69"/>
      <c r="B45" s="41" t="s">
        <v>138</v>
      </c>
      <c r="C45" s="42" t="s">
        <v>457</v>
      </c>
      <c r="D45" s="42" t="s">
        <v>436</v>
      </c>
      <c r="E45" s="42" t="s">
        <v>452</v>
      </c>
      <c r="F45" s="42" t="s">
        <v>147</v>
      </c>
      <c r="G45" s="42" t="s">
        <v>139</v>
      </c>
      <c r="H45" s="43">
        <v>3021029.31</v>
      </c>
      <c r="I45" s="43"/>
      <c r="J45" s="43"/>
      <c r="K45" s="39">
        <f t="shared" si="0"/>
        <v>3021029.31</v>
      </c>
      <c r="L45" s="44">
        <v>2616</v>
      </c>
      <c r="M45" s="44">
        <v>2616</v>
      </c>
      <c r="N45" s="47">
        <v>2613.6</v>
      </c>
      <c r="O45" s="40">
        <f t="shared" si="1"/>
        <v>99.90825688073394</v>
      </c>
    </row>
    <row r="46" spans="1:15" s="5" customFormat="1" ht="36.75" customHeight="1">
      <c r="A46" s="69"/>
      <c r="B46" s="41" t="s">
        <v>547</v>
      </c>
      <c r="C46" s="42" t="s">
        <v>457</v>
      </c>
      <c r="D46" s="42" t="s">
        <v>436</v>
      </c>
      <c r="E46" s="42" t="s">
        <v>452</v>
      </c>
      <c r="F46" s="42" t="s">
        <v>148</v>
      </c>
      <c r="G46" s="42"/>
      <c r="H46" s="43">
        <f>H47</f>
        <v>408000</v>
      </c>
      <c r="I46" s="43">
        <f>I47</f>
        <v>0</v>
      </c>
      <c r="J46" s="43">
        <f>J47</f>
        <v>0</v>
      </c>
      <c r="K46" s="39">
        <f t="shared" si="0"/>
        <v>408000</v>
      </c>
      <c r="L46" s="44">
        <f>L47</f>
        <v>408</v>
      </c>
      <c r="M46" s="44">
        <f>M47</f>
        <v>408</v>
      </c>
      <c r="N46" s="44">
        <f>N47</f>
        <v>379.4</v>
      </c>
      <c r="O46" s="40">
        <f t="shared" si="1"/>
        <v>92.99019607843137</v>
      </c>
    </row>
    <row r="47" spans="1:15" s="5" customFormat="1" ht="18.75">
      <c r="A47" s="69"/>
      <c r="B47" s="41" t="s">
        <v>138</v>
      </c>
      <c r="C47" s="42" t="s">
        <v>457</v>
      </c>
      <c r="D47" s="42" t="s">
        <v>436</v>
      </c>
      <c r="E47" s="42" t="s">
        <v>452</v>
      </c>
      <c r="F47" s="42" t="s">
        <v>148</v>
      </c>
      <c r="G47" s="42" t="s">
        <v>139</v>
      </c>
      <c r="H47" s="43">
        <v>408000</v>
      </c>
      <c r="I47" s="43"/>
      <c r="J47" s="43"/>
      <c r="K47" s="39">
        <f t="shared" si="0"/>
        <v>408000</v>
      </c>
      <c r="L47" s="44">
        <v>408</v>
      </c>
      <c r="M47" s="44">
        <v>408</v>
      </c>
      <c r="N47" s="47">
        <v>379.4</v>
      </c>
      <c r="O47" s="40">
        <f t="shared" si="1"/>
        <v>92.99019607843137</v>
      </c>
    </row>
    <row r="48" spans="1:15" s="5" customFormat="1" ht="18.75">
      <c r="A48" s="69" t="s">
        <v>465</v>
      </c>
      <c r="B48" s="41" t="s">
        <v>257</v>
      </c>
      <c r="C48" s="42" t="s">
        <v>457</v>
      </c>
      <c r="D48" s="42" t="s">
        <v>436</v>
      </c>
      <c r="E48" s="42" t="s">
        <v>464</v>
      </c>
      <c r="F48" s="42"/>
      <c r="G48" s="42"/>
      <c r="H48" s="43">
        <f aca="true" t="shared" si="5" ref="H48:J50">H49</f>
        <v>53800</v>
      </c>
      <c r="I48" s="43">
        <f t="shared" si="5"/>
        <v>0</v>
      </c>
      <c r="J48" s="43">
        <f t="shared" si="5"/>
        <v>0</v>
      </c>
      <c r="K48" s="39">
        <f>SUM(H48:J48)</f>
        <v>53800</v>
      </c>
      <c r="L48" s="44">
        <f aca="true" t="shared" si="6" ref="L48:N50">L49</f>
        <v>22</v>
      </c>
      <c r="M48" s="44">
        <f t="shared" si="6"/>
        <v>22</v>
      </c>
      <c r="N48" s="44">
        <f t="shared" si="6"/>
        <v>5.2</v>
      </c>
      <c r="O48" s="40">
        <f t="shared" si="1"/>
        <v>23.636363636363637</v>
      </c>
    </row>
    <row r="49" spans="1:15" s="5" customFormat="1" ht="18.75">
      <c r="A49" s="69"/>
      <c r="B49" s="41" t="s">
        <v>258</v>
      </c>
      <c r="C49" s="42" t="s">
        <v>457</v>
      </c>
      <c r="D49" s="42" t="s">
        <v>436</v>
      </c>
      <c r="E49" s="42" t="s">
        <v>464</v>
      </c>
      <c r="F49" s="42" t="s">
        <v>241</v>
      </c>
      <c r="G49" s="42"/>
      <c r="H49" s="43">
        <f t="shared" si="5"/>
        <v>53800</v>
      </c>
      <c r="I49" s="43">
        <f t="shared" si="5"/>
        <v>0</v>
      </c>
      <c r="J49" s="43">
        <f t="shared" si="5"/>
        <v>0</v>
      </c>
      <c r="K49" s="39">
        <f>SUM(H49:J49)</f>
        <v>53800</v>
      </c>
      <c r="L49" s="44">
        <f t="shared" si="6"/>
        <v>22</v>
      </c>
      <c r="M49" s="44">
        <f t="shared" si="6"/>
        <v>22</v>
      </c>
      <c r="N49" s="44">
        <f t="shared" si="6"/>
        <v>5.2</v>
      </c>
      <c r="O49" s="40">
        <f t="shared" si="1"/>
        <v>23.636363636363637</v>
      </c>
    </row>
    <row r="50" spans="1:15" s="5" customFormat="1" ht="55.5" customHeight="1">
      <c r="A50" s="69"/>
      <c r="B50" s="41" t="s">
        <v>259</v>
      </c>
      <c r="C50" s="42" t="s">
        <v>457</v>
      </c>
      <c r="D50" s="42" t="s">
        <v>436</v>
      </c>
      <c r="E50" s="42" t="s">
        <v>464</v>
      </c>
      <c r="F50" s="42" t="s">
        <v>242</v>
      </c>
      <c r="G50" s="42"/>
      <c r="H50" s="43">
        <f t="shared" si="5"/>
        <v>53800</v>
      </c>
      <c r="I50" s="43">
        <f t="shared" si="5"/>
        <v>0</v>
      </c>
      <c r="J50" s="43">
        <f t="shared" si="5"/>
        <v>0</v>
      </c>
      <c r="K50" s="39">
        <f>SUM(H50:J50)</f>
        <v>53800</v>
      </c>
      <c r="L50" s="44">
        <f t="shared" si="6"/>
        <v>22</v>
      </c>
      <c r="M50" s="44">
        <f t="shared" si="6"/>
        <v>22</v>
      </c>
      <c r="N50" s="44">
        <f t="shared" si="6"/>
        <v>5.2</v>
      </c>
      <c r="O50" s="40">
        <f t="shared" si="1"/>
        <v>23.636363636363637</v>
      </c>
    </row>
    <row r="51" spans="1:15" s="5" customFormat="1" ht="18.75">
      <c r="A51" s="69"/>
      <c r="B51" s="41" t="s">
        <v>138</v>
      </c>
      <c r="C51" s="42" t="s">
        <v>457</v>
      </c>
      <c r="D51" s="42" t="s">
        <v>436</v>
      </c>
      <c r="E51" s="42" t="s">
        <v>464</v>
      </c>
      <c r="F51" s="42" t="s">
        <v>242</v>
      </c>
      <c r="G51" s="42" t="s">
        <v>139</v>
      </c>
      <c r="H51" s="43">
        <v>53800</v>
      </c>
      <c r="I51" s="43"/>
      <c r="J51" s="43"/>
      <c r="K51" s="39">
        <f>SUM(H51:J51)</f>
        <v>53800</v>
      </c>
      <c r="L51" s="48">
        <v>22</v>
      </c>
      <c r="M51" s="48">
        <v>22</v>
      </c>
      <c r="N51" s="47">
        <v>5.2</v>
      </c>
      <c r="O51" s="40">
        <f t="shared" si="1"/>
        <v>23.636363636363637</v>
      </c>
    </row>
    <row r="52" spans="1:15" s="5" customFormat="1" ht="18.75">
      <c r="A52" s="69" t="s">
        <v>471</v>
      </c>
      <c r="B52" s="41" t="s">
        <v>130</v>
      </c>
      <c r="C52" s="42" t="s">
        <v>457</v>
      </c>
      <c r="D52" s="42" t="s">
        <v>436</v>
      </c>
      <c r="E52" s="42" t="s">
        <v>604</v>
      </c>
      <c r="F52" s="42"/>
      <c r="G52" s="42"/>
      <c r="H52" s="43">
        <f aca="true" t="shared" si="7" ref="H52:J54">H53</f>
        <v>2500000</v>
      </c>
      <c r="I52" s="43">
        <f t="shared" si="7"/>
        <v>-1124000</v>
      </c>
      <c r="J52" s="43">
        <f t="shared" si="7"/>
        <v>0</v>
      </c>
      <c r="K52" s="39">
        <f t="shared" si="0"/>
        <v>1376000</v>
      </c>
      <c r="L52" s="44">
        <f aca="true" t="shared" si="8" ref="L52:N54">L53</f>
        <v>7429.2</v>
      </c>
      <c r="M52" s="44">
        <f t="shared" si="8"/>
        <v>7429.2</v>
      </c>
      <c r="N52" s="44">
        <f t="shared" si="8"/>
        <v>5977</v>
      </c>
      <c r="O52" s="40">
        <f t="shared" si="1"/>
        <v>80.45280783933667</v>
      </c>
    </row>
    <row r="53" spans="1:15" s="5" customFormat="1" ht="20.25" customHeight="1">
      <c r="A53" s="69"/>
      <c r="B53" s="41" t="s">
        <v>131</v>
      </c>
      <c r="C53" s="42" t="s">
        <v>457</v>
      </c>
      <c r="D53" s="42" t="s">
        <v>436</v>
      </c>
      <c r="E53" s="42" t="s">
        <v>604</v>
      </c>
      <c r="F53" s="42" t="s">
        <v>132</v>
      </c>
      <c r="G53" s="42"/>
      <c r="H53" s="43">
        <f t="shared" si="7"/>
        <v>2500000</v>
      </c>
      <c r="I53" s="43">
        <f t="shared" si="7"/>
        <v>-1124000</v>
      </c>
      <c r="J53" s="43">
        <f t="shared" si="7"/>
        <v>0</v>
      </c>
      <c r="K53" s="39">
        <f t="shared" si="0"/>
        <v>1376000</v>
      </c>
      <c r="L53" s="44">
        <f t="shared" si="8"/>
        <v>7429.2</v>
      </c>
      <c r="M53" s="44">
        <f t="shared" si="8"/>
        <v>7429.2</v>
      </c>
      <c r="N53" s="44">
        <f t="shared" si="8"/>
        <v>5977</v>
      </c>
      <c r="O53" s="40">
        <f t="shared" si="1"/>
        <v>80.45280783933667</v>
      </c>
    </row>
    <row r="54" spans="1:15" s="5" customFormat="1" ht="19.5" customHeight="1">
      <c r="A54" s="69"/>
      <c r="B54" s="41" t="s">
        <v>133</v>
      </c>
      <c r="C54" s="42" t="s">
        <v>457</v>
      </c>
      <c r="D54" s="42" t="s">
        <v>436</v>
      </c>
      <c r="E54" s="42" t="s">
        <v>604</v>
      </c>
      <c r="F54" s="42" t="s">
        <v>134</v>
      </c>
      <c r="G54" s="42"/>
      <c r="H54" s="43">
        <f t="shared" si="7"/>
        <v>2500000</v>
      </c>
      <c r="I54" s="43">
        <f t="shared" si="7"/>
        <v>-1124000</v>
      </c>
      <c r="J54" s="43">
        <f t="shared" si="7"/>
        <v>0</v>
      </c>
      <c r="K54" s="39">
        <f t="shared" si="0"/>
        <v>1376000</v>
      </c>
      <c r="L54" s="44">
        <f t="shared" si="8"/>
        <v>7429.2</v>
      </c>
      <c r="M54" s="44">
        <f t="shared" si="8"/>
        <v>7429.2</v>
      </c>
      <c r="N54" s="44">
        <f t="shared" si="8"/>
        <v>5977</v>
      </c>
      <c r="O54" s="40">
        <f t="shared" si="1"/>
        <v>80.45280783933667</v>
      </c>
    </row>
    <row r="55" spans="1:15" s="5" customFormat="1" ht="18.75">
      <c r="A55" s="69"/>
      <c r="B55" s="41" t="s">
        <v>469</v>
      </c>
      <c r="C55" s="42" t="s">
        <v>457</v>
      </c>
      <c r="D55" s="42" t="s">
        <v>436</v>
      </c>
      <c r="E55" s="42" t="s">
        <v>604</v>
      </c>
      <c r="F55" s="42" t="s">
        <v>134</v>
      </c>
      <c r="G55" s="42" t="s">
        <v>470</v>
      </c>
      <c r="H55" s="43">
        <v>2500000</v>
      </c>
      <c r="I55" s="43">
        <v>-1124000</v>
      </c>
      <c r="J55" s="43"/>
      <c r="K55" s="39">
        <f t="shared" si="0"/>
        <v>1376000</v>
      </c>
      <c r="L55" s="44">
        <v>7429.2</v>
      </c>
      <c r="M55" s="44">
        <v>7429.2</v>
      </c>
      <c r="N55" s="47">
        <v>5977</v>
      </c>
      <c r="O55" s="40">
        <f t="shared" si="1"/>
        <v>80.45280783933667</v>
      </c>
    </row>
    <row r="56" spans="1:15" s="5" customFormat="1" ht="18.75">
      <c r="A56" s="69" t="s">
        <v>110</v>
      </c>
      <c r="B56" s="41" t="s">
        <v>466</v>
      </c>
      <c r="C56" s="42" t="s">
        <v>457</v>
      </c>
      <c r="D56" s="42" t="s">
        <v>436</v>
      </c>
      <c r="E56" s="42" t="s">
        <v>467</v>
      </c>
      <c r="F56" s="42"/>
      <c r="G56" s="42"/>
      <c r="H56" s="43">
        <f aca="true" t="shared" si="9" ref="H56:N58">H57</f>
        <v>1000000</v>
      </c>
      <c r="I56" s="43">
        <f t="shared" si="9"/>
        <v>0</v>
      </c>
      <c r="J56" s="43">
        <f t="shared" si="9"/>
        <v>0</v>
      </c>
      <c r="K56" s="39">
        <f t="shared" si="0"/>
        <v>1000000</v>
      </c>
      <c r="L56" s="44">
        <f t="shared" si="9"/>
        <v>1000</v>
      </c>
      <c r="M56" s="44">
        <f t="shared" si="9"/>
        <v>1000</v>
      </c>
      <c r="N56" s="44">
        <f t="shared" si="9"/>
        <v>0</v>
      </c>
      <c r="O56" s="40">
        <f t="shared" si="1"/>
        <v>0</v>
      </c>
    </row>
    <row r="57" spans="1:15" s="5" customFormat="1" ht="18.75">
      <c r="A57" s="69"/>
      <c r="B57" s="41" t="s">
        <v>466</v>
      </c>
      <c r="C57" s="42" t="s">
        <v>457</v>
      </c>
      <c r="D57" s="42" t="s">
        <v>436</v>
      </c>
      <c r="E57" s="42" t="s">
        <v>467</v>
      </c>
      <c r="F57" s="42" t="s">
        <v>468</v>
      </c>
      <c r="G57" s="42"/>
      <c r="H57" s="43">
        <f t="shared" si="9"/>
        <v>1000000</v>
      </c>
      <c r="I57" s="43">
        <f t="shared" si="9"/>
        <v>0</v>
      </c>
      <c r="J57" s="43">
        <f t="shared" si="9"/>
        <v>0</v>
      </c>
      <c r="K57" s="39">
        <f t="shared" si="0"/>
        <v>1000000</v>
      </c>
      <c r="L57" s="44">
        <f t="shared" si="9"/>
        <v>1000</v>
      </c>
      <c r="M57" s="44">
        <f t="shared" si="9"/>
        <v>1000</v>
      </c>
      <c r="N57" s="44">
        <f t="shared" si="9"/>
        <v>0</v>
      </c>
      <c r="O57" s="40">
        <f t="shared" si="1"/>
        <v>0</v>
      </c>
    </row>
    <row r="58" spans="1:15" s="5" customFormat="1" ht="18.75">
      <c r="A58" s="69"/>
      <c r="B58" s="41" t="s">
        <v>150</v>
      </c>
      <c r="C58" s="42" t="s">
        <v>457</v>
      </c>
      <c r="D58" s="42" t="s">
        <v>436</v>
      </c>
      <c r="E58" s="42" t="s">
        <v>467</v>
      </c>
      <c r="F58" s="42" t="s">
        <v>149</v>
      </c>
      <c r="G58" s="42"/>
      <c r="H58" s="43">
        <f t="shared" si="9"/>
        <v>1000000</v>
      </c>
      <c r="I58" s="43">
        <f t="shared" si="9"/>
        <v>0</v>
      </c>
      <c r="J58" s="43">
        <f t="shared" si="9"/>
        <v>0</v>
      </c>
      <c r="K58" s="39">
        <f t="shared" si="0"/>
        <v>1000000</v>
      </c>
      <c r="L58" s="44">
        <f t="shared" si="9"/>
        <v>1000</v>
      </c>
      <c r="M58" s="44">
        <f t="shared" si="9"/>
        <v>1000</v>
      </c>
      <c r="N58" s="44">
        <f t="shared" si="9"/>
        <v>0</v>
      </c>
      <c r="O58" s="40">
        <f t="shared" si="1"/>
        <v>0</v>
      </c>
    </row>
    <row r="59" spans="1:15" s="5" customFormat="1" ht="18.75">
      <c r="A59" s="69"/>
      <c r="B59" s="50" t="s">
        <v>469</v>
      </c>
      <c r="C59" s="42" t="s">
        <v>457</v>
      </c>
      <c r="D59" s="42" t="s">
        <v>436</v>
      </c>
      <c r="E59" s="42" t="s">
        <v>467</v>
      </c>
      <c r="F59" s="42" t="s">
        <v>149</v>
      </c>
      <c r="G59" s="42" t="s">
        <v>470</v>
      </c>
      <c r="H59" s="43">
        <v>1000000</v>
      </c>
      <c r="I59" s="43"/>
      <c r="J59" s="43"/>
      <c r="K59" s="39">
        <f t="shared" si="0"/>
        <v>1000000</v>
      </c>
      <c r="L59" s="44">
        <v>1000</v>
      </c>
      <c r="M59" s="48">
        <v>1000</v>
      </c>
      <c r="N59" s="47">
        <v>0</v>
      </c>
      <c r="O59" s="40">
        <f t="shared" si="1"/>
        <v>0</v>
      </c>
    </row>
    <row r="60" spans="1:15" s="5" customFormat="1" ht="18.75">
      <c r="A60" s="69" t="s">
        <v>298</v>
      </c>
      <c r="B60" s="41" t="s">
        <v>472</v>
      </c>
      <c r="C60" s="42" t="s">
        <v>457</v>
      </c>
      <c r="D60" s="42" t="s">
        <v>436</v>
      </c>
      <c r="E60" s="42" t="s">
        <v>473</v>
      </c>
      <c r="F60" s="42"/>
      <c r="G60" s="42"/>
      <c r="H60" s="43">
        <f>SUM(H64,H67,H80)</f>
        <v>52203586</v>
      </c>
      <c r="I60" s="43">
        <f>SUM(I64,I67,I80)</f>
        <v>-29600</v>
      </c>
      <c r="J60" s="43">
        <f>SUM(J64,J67,J80)</f>
        <v>0</v>
      </c>
      <c r="K60" s="39">
        <f t="shared" si="0"/>
        <v>52173986</v>
      </c>
      <c r="L60" s="44">
        <f>SUM(L61,L64,L67,L80)</f>
        <v>55787.899999999994</v>
      </c>
      <c r="M60" s="44">
        <f>SUM(M61,M64,M67,M80)</f>
        <v>55787.899999999994</v>
      </c>
      <c r="N60" s="44">
        <f>SUM(N61,N64,N67,N80)</f>
        <v>54630</v>
      </c>
      <c r="O60" s="40">
        <f t="shared" si="1"/>
        <v>97.92446032204117</v>
      </c>
    </row>
    <row r="61" spans="1:15" s="5" customFormat="1" ht="21" customHeight="1">
      <c r="A61" s="69"/>
      <c r="B61" s="41" t="s">
        <v>258</v>
      </c>
      <c r="C61" s="42" t="s">
        <v>457</v>
      </c>
      <c r="D61" s="42" t="s">
        <v>436</v>
      </c>
      <c r="E61" s="42" t="s">
        <v>473</v>
      </c>
      <c r="F61" s="42" t="s">
        <v>241</v>
      </c>
      <c r="G61" s="42"/>
      <c r="H61" s="43"/>
      <c r="I61" s="43"/>
      <c r="J61" s="43"/>
      <c r="K61" s="39"/>
      <c r="L61" s="44">
        <f>L62</f>
        <v>361.8</v>
      </c>
      <c r="M61" s="44">
        <f>M62</f>
        <v>361.8</v>
      </c>
      <c r="N61" s="44">
        <f>N62</f>
        <v>276.4</v>
      </c>
      <c r="O61" s="40">
        <f t="shared" si="1"/>
        <v>76.39579878385847</v>
      </c>
    </row>
    <row r="62" spans="1:15" s="5" customFormat="1" ht="37.5">
      <c r="A62" s="69"/>
      <c r="B62" s="41" t="s">
        <v>387</v>
      </c>
      <c r="C62" s="42" t="s">
        <v>457</v>
      </c>
      <c r="D62" s="42" t="s">
        <v>436</v>
      </c>
      <c r="E62" s="42" t="s">
        <v>473</v>
      </c>
      <c r="F62" s="42" t="s">
        <v>386</v>
      </c>
      <c r="G62" s="42"/>
      <c r="H62" s="43"/>
      <c r="I62" s="43"/>
      <c r="J62" s="43"/>
      <c r="K62" s="39"/>
      <c r="L62" s="44">
        <f>SUM(L63)</f>
        <v>361.8</v>
      </c>
      <c r="M62" s="44">
        <f>SUM(M63)</f>
        <v>361.8</v>
      </c>
      <c r="N62" s="44">
        <f>SUM(N63)</f>
        <v>276.4</v>
      </c>
      <c r="O62" s="40">
        <f t="shared" si="1"/>
        <v>76.39579878385847</v>
      </c>
    </row>
    <row r="63" spans="1:15" s="5" customFormat="1" ht="18.75">
      <c r="A63" s="69"/>
      <c r="B63" s="41" t="s">
        <v>138</v>
      </c>
      <c r="C63" s="42" t="s">
        <v>457</v>
      </c>
      <c r="D63" s="42" t="s">
        <v>436</v>
      </c>
      <c r="E63" s="42" t="s">
        <v>473</v>
      </c>
      <c r="F63" s="42" t="s">
        <v>386</v>
      </c>
      <c r="G63" s="42" t="s">
        <v>139</v>
      </c>
      <c r="H63" s="43"/>
      <c r="I63" s="43"/>
      <c r="J63" s="43"/>
      <c r="K63" s="39"/>
      <c r="L63" s="44">
        <v>361.8</v>
      </c>
      <c r="M63" s="44">
        <v>361.8</v>
      </c>
      <c r="N63" s="44">
        <v>276.4</v>
      </c>
      <c r="O63" s="40">
        <f t="shared" si="1"/>
        <v>76.39579878385847</v>
      </c>
    </row>
    <row r="64" spans="1:15" s="5" customFormat="1" ht="57.75" customHeight="1">
      <c r="A64" s="69"/>
      <c r="B64" s="41" t="s">
        <v>445</v>
      </c>
      <c r="C64" s="42" t="s">
        <v>457</v>
      </c>
      <c r="D64" s="42" t="s">
        <v>436</v>
      </c>
      <c r="E64" s="42" t="s">
        <v>473</v>
      </c>
      <c r="F64" s="42" t="s">
        <v>446</v>
      </c>
      <c r="G64" s="42"/>
      <c r="H64" s="43">
        <f aca="true" t="shared" si="10" ref="H64:N65">H65</f>
        <v>5473100</v>
      </c>
      <c r="I64" s="43">
        <f t="shared" si="10"/>
        <v>-29600</v>
      </c>
      <c r="J64" s="43">
        <f t="shared" si="10"/>
        <v>0</v>
      </c>
      <c r="K64" s="39">
        <f t="shared" si="0"/>
        <v>5443500</v>
      </c>
      <c r="L64" s="44">
        <f t="shared" si="10"/>
        <v>9368.9</v>
      </c>
      <c r="M64" s="44">
        <f t="shared" si="10"/>
        <v>9368.9</v>
      </c>
      <c r="N64" s="44">
        <f t="shared" si="10"/>
        <v>9260.6</v>
      </c>
      <c r="O64" s="40">
        <f t="shared" si="1"/>
        <v>98.84404786047455</v>
      </c>
    </row>
    <row r="65" spans="1:15" s="5" customFormat="1" ht="18.75">
      <c r="A65" s="69"/>
      <c r="B65" s="41" t="s">
        <v>474</v>
      </c>
      <c r="C65" s="42" t="s">
        <v>457</v>
      </c>
      <c r="D65" s="42" t="s">
        <v>436</v>
      </c>
      <c r="E65" s="42" t="s">
        <v>473</v>
      </c>
      <c r="F65" s="42" t="s">
        <v>475</v>
      </c>
      <c r="G65" s="42"/>
      <c r="H65" s="43">
        <f t="shared" si="10"/>
        <v>5473100</v>
      </c>
      <c r="I65" s="43">
        <f t="shared" si="10"/>
        <v>-29600</v>
      </c>
      <c r="J65" s="43">
        <f t="shared" si="10"/>
        <v>0</v>
      </c>
      <c r="K65" s="39">
        <f t="shared" si="0"/>
        <v>5443500</v>
      </c>
      <c r="L65" s="44">
        <f t="shared" si="10"/>
        <v>9368.9</v>
      </c>
      <c r="M65" s="44">
        <f t="shared" si="10"/>
        <v>9368.9</v>
      </c>
      <c r="N65" s="44">
        <f t="shared" si="10"/>
        <v>9260.6</v>
      </c>
      <c r="O65" s="40">
        <f t="shared" si="1"/>
        <v>98.84404786047455</v>
      </c>
    </row>
    <row r="66" spans="1:15" s="5" customFormat="1" ht="19.5" customHeight="1">
      <c r="A66" s="69"/>
      <c r="B66" s="41" t="s">
        <v>476</v>
      </c>
      <c r="C66" s="42" t="s">
        <v>457</v>
      </c>
      <c r="D66" s="42" t="s">
        <v>436</v>
      </c>
      <c r="E66" s="42" t="s">
        <v>473</v>
      </c>
      <c r="F66" s="42" t="s">
        <v>475</v>
      </c>
      <c r="G66" s="42" t="s">
        <v>477</v>
      </c>
      <c r="H66" s="43">
        <v>5473100</v>
      </c>
      <c r="I66" s="43">
        <v>-29600</v>
      </c>
      <c r="J66" s="43"/>
      <c r="K66" s="39">
        <f t="shared" si="0"/>
        <v>5443500</v>
      </c>
      <c r="L66" s="44">
        <v>9368.9</v>
      </c>
      <c r="M66" s="44">
        <v>9368.9</v>
      </c>
      <c r="N66" s="47">
        <v>9260.6</v>
      </c>
      <c r="O66" s="40">
        <f t="shared" si="1"/>
        <v>98.84404786047455</v>
      </c>
    </row>
    <row r="67" spans="1:15" s="5" customFormat="1" ht="37.5">
      <c r="A67" s="69"/>
      <c r="B67" s="41" t="s">
        <v>478</v>
      </c>
      <c r="C67" s="42" t="s">
        <v>457</v>
      </c>
      <c r="D67" s="42" t="s">
        <v>436</v>
      </c>
      <c r="E67" s="42" t="s">
        <v>473</v>
      </c>
      <c r="F67" s="42" t="s">
        <v>479</v>
      </c>
      <c r="G67" s="42"/>
      <c r="H67" s="43">
        <f>H68</f>
        <v>18497986</v>
      </c>
      <c r="I67" s="43">
        <f>I68</f>
        <v>0</v>
      </c>
      <c r="J67" s="43">
        <f>J68</f>
        <v>0</v>
      </c>
      <c r="K67" s="39">
        <f t="shared" si="0"/>
        <v>18497986</v>
      </c>
      <c r="L67" s="44">
        <f>L68</f>
        <v>12627.599999999999</v>
      </c>
      <c r="M67" s="44">
        <f>M68</f>
        <v>12627.599999999999</v>
      </c>
      <c r="N67" s="44">
        <f>N68</f>
        <v>12540.3</v>
      </c>
      <c r="O67" s="40">
        <f t="shared" si="1"/>
        <v>99.30865722702653</v>
      </c>
    </row>
    <row r="68" spans="1:15" s="5" customFormat="1" ht="37.5">
      <c r="A68" s="69"/>
      <c r="B68" s="41" t="s">
        <v>480</v>
      </c>
      <c r="C68" s="42" t="s">
        <v>457</v>
      </c>
      <c r="D68" s="42" t="s">
        <v>436</v>
      </c>
      <c r="E68" s="42" t="s">
        <v>473</v>
      </c>
      <c r="F68" s="42" t="s">
        <v>481</v>
      </c>
      <c r="G68" s="42"/>
      <c r="H68" s="43">
        <f>SUM(H69,H72,H74,H76,H78)</f>
        <v>18497986</v>
      </c>
      <c r="I68" s="43">
        <f>SUM(I69,I72,I74,I76,I78)</f>
        <v>0</v>
      </c>
      <c r="J68" s="43">
        <f>SUM(J69,J72,J74,J76,J78)</f>
        <v>0</v>
      </c>
      <c r="K68" s="39">
        <f t="shared" si="0"/>
        <v>18497986</v>
      </c>
      <c r="L68" s="44">
        <f>SUM(L69,L72,L74,L76,L78)</f>
        <v>12627.599999999999</v>
      </c>
      <c r="M68" s="44">
        <f>SUM(M69,M72,M74,M76,M78)</f>
        <v>12627.599999999999</v>
      </c>
      <c r="N68" s="44">
        <f>SUM(N69,N72,N74,N76,N78)</f>
        <v>12540.3</v>
      </c>
      <c r="O68" s="40">
        <f t="shared" si="1"/>
        <v>99.30865722702653</v>
      </c>
    </row>
    <row r="69" spans="1:15" s="5" customFormat="1" ht="39" customHeight="1">
      <c r="A69" s="69"/>
      <c r="B69" s="41" t="s">
        <v>533</v>
      </c>
      <c r="C69" s="42" t="s">
        <v>457</v>
      </c>
      <c r="D69" s="42" t="s">
        <v>436</v>
      </c>
      <c r="E69" s="42" t="s">
        <v>473</v>
      </c>
      <c r="F69" s="42" t="s">
        <v>532</v>
      </c>
      <c r="G69" s="42"/>
      <c r="H69" s="43">
        <f>H70+H71</f>
        <v>14347586</v>
      </c>
      <c r="I69" s="43">
        <f>I70+I71</f>
        <v>0</v>
      </c>
      <c r="J69" s="43">
        <f>J70+J71</f>
        <v>0</v>
      </c>
      <c r="K69" s="39">
        <f t="shared" si="0"/>
        <v>14347586</v>
      </c>
      <c r="L69" s="44">
        <f>L70+L71</f>
        <v>3095.5</v>
      </c>
      <c r="M69" s="44">
        <f>M70+M71</f>
        <v>3095.5</v>
      </c>
      <c r="N69" s="44">
        <f>N70+N71</f>
        <v>3018</v>
      </c>
      <c r="O69" s="40">
        <f t="shared" si="1"/>
        <v>97.49636569213374</v>
      </c>
    </row>
    <row r="70" spans="1:15" s="5" customFormat="1" ht="18.75" hidden="1">
      <c r="A70" s="69"/>
      <c r="B70" s="41" t="s">
        <v>469</v>
      </c>
      <c r="C70" s="42" t="s">
        <v>457</v>
      </c>
      <c r="D70" s="42" t="s">
        <v>436</v>
      </c>
      <c r="E70" s="42" t="s">
        <v>473</v>
      </c>
      <c r="F70" s="42" t="s">
        <v>532</v>
      </c>
      <c r="G70" s="42" t="s">
        <v>470</v>
      </c>
      <c r="H70" s="43"/>
      <c r="I70" s="43"/>
      <c r="J70" s="43"/>
      <c r="K70" s="39">
        <f t="shared" si="0"/>
        <v>0</v>
      </c>
      <c r="L70" s="44">
        <v>0</v>
      </c>
      <c r="M70" s="46"/>
      <c r="N70" s="47"/>
      <c r="O70" s="40" t="e">
        <f t="shared" si="1"/>
        <v>#DIV/0!</v>
      </c>
    </row>
    <row r="71" spans="1:15" s="5" customFormat="1" ht="18.75">
      <c r="A71" s="69"/>
      <c r="B71" s="41" t="s">
        <v>138</v>
      </c>
      <c r="C71" s="42" t="s">
        <v>457</v>
      </c>
      <c r="D71" s="42" t="s">
        <v>436</v>
      </c>
      <c r="E71" s="42" t="s">
        <v>473</v>
      </c>
      <c r="F71" s="42" t="s">
        <v>532</v>
      </c>
      <c r="G71" s="42" t="s">
        <v>139</v>
      </c>
      <c r="H71" s="43">
        <v>14347586</v>
      </c>
      <c r="I71" s="43"/>
      <c r="J71" s="43"/>
      <c r="K71" s="39">
        <f t="shared" si="0"/>
        <v>14347586</v>
      </c>
      <c r="L71" s="44">
        <v>3095.5</v>
      </c>
      <c r="M71" s="44">
        <v>3095.5</v>
      </c>
      <c r="N71" s="47">
        <v>3018</v>
      </c>
      <c r="O71" s="40">
        <f t="shared" si="1"/>
        <v>97.49636569213374</v>
      </c>
    </row>
    <row r="72" spans="1:15" s="5" customFormat="1" ht="75" customHeight="1">
      <c r="A72" s="69"/>
      <c r="B72" s="41" t="s">
        <v>354</v>
      </c>
      <c r="C72" s="42" t="s">
        <v>457</v>
      </c>
      <c r="D72" s="42" t="s">
        <v>436</v>
      </c>
      <c r="E72" s="42" t="s">
        <v>473</v>
      </c>
      <c r="F72" s="42" t="s">
        <v>482</v>
      </c>
      <c r="G72" s="42"/>
      <c r="H72" s="43">
        <f>H73</f>
        <v>537100</v>
      </c>
      <c r="I72" s="43">
        <f>I73</f>
        <v>0</v>
      </c>
      <c r="J72" s="43">
        <f>J73</f>
        <v>0</v>
      </c>
      <c r="K72" s="39">
        <f t="shared" si="0"/>
        <v>537100</v>
      </c>
      <c r="L72" s="44">
        <f>L73</f>
        <v>982</v>
      </c>
      <c r="M72" s="44">
        <f>M73</f>
        <v>982</v>
      </c>
      <c r="N72" s="44">
        <f>N73</f>
        <v>982</v>
      </c>
      <c r="O72" s="40">
        <f t="shared" si="1"/>
        <v>100</v>
      </c>
    </row>
    <row r="73" spans="1:15" s="5" customFormat="1" ht="18.75">
      <c r="A73" s="69"/>
      <c r="B73" s="41" t="s">
        <v>138</v>
      </c>
      <c r="C73" s="42" t="s">
        <v>457</v>
      </c>
      <c r="D73" s="42" t="s">
        <v>436</v>
      </c>
      <c r="E73" s="42" t="s">
        <v>473</v>
      </c>
      <c r="F73" s="42" t="s">
        <v>482</v>
      </c>
      <c r="G73" s="42" t="s">
        <v>139</v>
      </c>
      <c r="H73" s="43">
        <v>537100</v>
      </c>
      <c r="I73" s="43"/>
      <c r="J73" s="43"/>
      <c r="K73" s="39">
        <f t="shared" si="0"/>
        <v>537100</v>
      </c>
      <c r="L73" s="48">
        <v>982</v>
      </c>
      <c r="M73" s="48">
        <v>982</v>
      </c>
      <c r="N73" s="47">
        <v>982</v>
      </c>
      <c r="O73" s="40">
        <f t="shared" si="1"/>
        <v>100</v>
      </c>
    </row>
    <row r="74" spans="1:15" s="5" customFormat="1" ht="56.25">
      <c r="A74" s="69"/>
      <c r="B74" s="41" t="s">
        <v>488</v>
      </c>
      <c r="C74" s="42" t="s">
        <v>457</v>
      </c>
      <c r="D74" s="42" t="s">
        <v>436</v>
      </c>
      <c r="E74" s="42" t="s">
        <v>473</v>
      </c>
      <c r="F74" s="42" t="s">
        <v>483</v>
      </c>
      <c r="G74" s="42"/>
      <c r="H74" s="43">
        <f>H75</f>
        <v>400000</v>
      </c>
      <c r="I74" s="43">
        <f>I75</f>
        <v>0</v>
      </c>
      <c r="J74" s="43">
        <f>J75</f>
        <v>0</v>
      </c>
      <c r="K74" s="39">
        <f t="shared" si="0"/>
        <v>400000</v>
      </c>
      <c r="L74" s="44">
        <f>L75</f>
        <v>400</v>
      </c>
      <c r="M74" s="44">
        <f>M75</f>
        <v>400</v>
      </c>
      <c r="N74" s="44">
        <f>N75</f>
        <v>400</v>
      </c>
      <c r="O74" s="40">
        <f t="shared" si="1"/>
        <v>100</v>
      </c>
    </row>
    <row r="75" spans="1:15" s="5" customFormat="1" ht="18.75">
      <c r="A75" s="69"/>
      <c r="B75" s="41" t="s">
        <v>138</v>
      </c>
      <c r="C75" s="42" t="s">
        <v>457</v>
      </c>
      <c r="D75" s="42" t="s">
        <v>436</v>
      </c>
      <c r="E75" s="42" t="s">
        <v>473</v>
      </c>
      <c r="F75" s="42" t="s">
        <v>483</v>
      </c>
      <c r="G75" s="42" t="s">
        <v>139</v>
      </c>
      <c r="H75" s="43">
        <v>400000</v>
      </c>
      <c r="I75" s="43"/>
      <c r="J75" s="43"/>
      <c r="K75" s="39">
        <f t="shared" si="0"/>
        <v>400000</v>
      </c>
      <c r="L75" s="44">
        <v>400</v>
      </c>
      <c r="M75" s="44">
        <v>400</v>
      </c>
      <c r="N75" s="47">
        <v>400</v>
      </c>
      <c r="O75" s="40">
        <f t="shared" si="1"/>
        <v>100</v>
      </c>
    </row>
    <row r="76" spans="1:15" s="5" customFormat="1" ht="57.75" customHeight="1">
      <c r="A76" s="69"/>
      <c r="B76" s="41" t="s">
        <v>272</v>
      </c>
      <c r="C76" s="42" t="s">
        <v>457</v>
      </c>
      <c r="D76" s="42" t="s">
        <v>436</v>
      </c>
      <c r="E76" s="42" t="s">
        <v>473</v>
      </c>
      <c r="F76" s="42" t="s">
        <v>273</v>
      </c>
      <c r="G76" s="42"/>
      <c r="H76" s="43">
        <f>H77</f>
        <v>494300</v>
      </c>
      <c r="I76" s="43">
        <f>I77</f>
        <v>0</v>
      </c>
      <c r="J76" s="43">
        <f>J77</f>
        <v>0</v>
      </c>
      <c r="K76" s="39">
        <f t="shared" si="0"/>
        <v>494300</v>
      </c>
      <c r="L76" s="44">
        <f>L77</f>
        <v>475.7</v>
      </c>
      <c r="M76" s="44">
        <f>M77</f>
        <v>475.7</v>
      </c>
      <c r="N76" s="44">
        <f>N77</f>
        <v>475.7</v>
      </c>
      <c r="O76" s="40">
        <f t="shared" si="1"/>
        <v>100</v>
      </c>
    </row>
    <row r="77" spans="1:15" s="5" customFormat="1" ht="18.75">
      <c r="A77" s="69"/>
      <c r="B77" s="41" t="s">
        <v>138</v>
      </c>
      <c r="C77" s="42" t="s">
        <v>457</v>
      </c>
      <c r="D77" s="42" t="s">
        <v>436</v>
      </c>
      <c r="E77" s="42" t="s">
        <v>473</v>
      </c>
      <c r="F77" s="42" t="s">
        <v>273</v>
      </c>
      <c r="G77" s="42" t="s">
        <v>139</v>
      </c>
      <c r="H77" s="43">
        <v>494300</v>
      </c>
      <c r="I77" s="43"/>
      <c r="J77" s="43"/>
      <c r="K77" s="39">
        <f t="shared" si="0"/>
        <v>494300</v>
      </c>
      <c r="L77" s="49">
        <v>475.7</v>
      </c>
      <c r="M77" s="49">
        <v>475.7</v>
      </c>
      <c r="N77" s="47">
        <v>475.7</v>
      </c>
      <c r="O77" s="40">
        <f t="shared" si="1"/>
        <v>100</v>
      </c>
    </row>
    <row r="78" spans="1:15" s="5" customFormat="1" ht="58.5" customHeight="1">
      <c r="A78" s="69"/>
      <c r="B78" s="41" t="s">
        <v>142</v>
      </c>
      <c r="C78" s="42" t="s">
        <v>457</v>
      </c>
      <c r="D78" s="42" t="s">
        <v>436</v>
      </c>
      <c r="E78" s="42" t="s">
        <v>473</v>
      </c>
      <c r="F78" s="42" t="s">
        <v>143</v>
      </c>
      <c r="G78" s="42"/>
      <c r="H78" s="43">
        <f>H79</f>
        <v>2719000</v>
      </c>
      <c r="I78" s="43">
        <f>I79</f>
        <v>0</v>
      </c>
      <c r="J78" s="43">
        <f>J79</f>
        <v>0</v>
      </c>
      <c r="K78" s="39">
        <f t="shared" si="0"/>
        <v>2719000</v>
      </c>
      <c r="L78" s="44">
        <f>L79</f>
        <v>7674.4</v>
      </c>
      <c r="M78" s="44">
        <f>M79</f>
        <v>7674.4</v>
      </c>
      <c r="N78" s="44">
        <f>N79</f>
        <v>7664.6</v>
      </c>
      <c r="O78" s="40">
        <f t="shared" si="1"/>
        <v>99.87230272073387</v>
      </c>
    </row>
    <row r="79" spans="1:15" s="5" customFormat="1" ht="18.75">
      <c r="A79" s="69"/>
      <c r="B79" s="41" t="s">
        <v>138</v>
      </c>
      <c r="C79" s="42" t="s">
        <v>457</v>
      </c>
      <c r="D79" s="42" t="s">
        <v>436</v>
      </c>
      <c r="E79" s="42" t="s">
        <v>473</v>
      </c>
      <c r="F79" s="42" t="s">
        <v>143</v>
      </c>
      <c r="G79" s="42" t="s">
        <v>139</v>
      </c>
      <c r="H79" s="43">
        <v>2719000</v>
      </c>
      <c r="I79" s="43"/>
      <c r="J79" s="43"/>
      <c r="K79" s="39">
        <f t="shared" si="0"/>
        <v>2719000</v>
      </c>
      <c r="L79" s="44">
        <v>7674.4</v>
      </c>
      <c r="M79" s="44">
        <v>7674.4</v>
      </c>
      <c r="N79" s="47">
        <v>7664.6</v>
      </c>
      <c r="O79" s="40">
        <f t="shared" si="1"/>
        <v>99.87230272073387</v>
      </c>
    </row>
    <row r="80" spans="1:15" s="5" customFormat="1" ht="20.25" customHeight="1">
      <c r="A80" s="69"/>
      <c r="B80" s="41" t="s">
        <v>229</v>
      </c>
      <c r="C80" s="42" t="s">
        <v>457</v>
      </c>
      <c r="D80" s="42" t="s">
        <v>436</v>
      </c>
      <c r="E80" s="42" t="s">
        <v>473</v>
      </c>
      <c r="F80" s="42" t="s">
        <v>230</v>
      </c>
      <c r="G80" s="42"/>
      <c r="H80" s="43">
        <f aca="true" t="shared" si="11" ref="H80:J81">H81</f>
        <v>28232500</v>
      </c>
      <c r="I80" s="43">
        <f t="shared" si="11"/>
        <v>0</v>
      </c>
      <c r="J80" s="43">
        <f t="shared" si="11"/>
        <v>0</v>
      </c>
      <c r="K80" s="39">
        <f t="shared" si="0"/>
        <v>28232500</v>
      </c>
      <c r="L80" s="44">
        <f aca="true" t="shared" si="12" ref="L80:N81">L81</f>
        <v>33429.6</v>
      </c>
      <c r="M80" s="44">
        <f t="shared" si="12"/>
        <v>33429.6</v>
      </c>
      <c r="N80" s="44">
        <f t="shared" si="12"/>
        <v>32552.7</v>
      </c>
      <c r="O80" s="40">
        <f t="shared" si="1"/>
        <v>97.3768755833154</v>
      </c>
    </row>
    <row r="81" spans="1:15" s="5" customFormat="1" ht="18.75">
      <c r="A81" s="69"/>
      <c r="B81" s="41" t="s">
        <v>474</v>
      </c>
      <c r="C81" s="42" t="s">
        <v>457</v>
      </c>
      <c r="D81" s="42" t="s">
        <v>436</v>
      </c>
      <c r="E81" s="42" t="s">
        <v>473</v>
      </c>
      <c r="F81" s="42" t="s">
        <v>231</v>
      </c>
      <c r="G81" s="42"/>
      <c r="H81" s="43">
        <f t="shared" si="11"/>
        <v>28232500</v>
      </c>
      <c r="I81" s="43">
        <f t="shared" si="11"/>
        <v>0</v>
      </c>
      <c r="J81" s="43">
        <f t="shared" si="11"/>
        <v>0</v>
      </c>
      <c r="K81" s="39">
        <f t="shared" si="0"/>
        <v>28232500</v>
      </c>
      <c r="L81" s="44">
        <f t="shared" si="12"/>
        <v>33429.6</v>
      </c>
      <c r="M81" s="44">
        <f t="shared" si="12"/>
        <v>33429.6</v>
      </c>
      <c r="N81" s="44">
        <f t="shared" si="12"/>
        <v>32552.7</v>
      </c>
      <c r="O81" s="40">
        <f t="shared" si="1"/>
        <v>97.3768755833154</v>
      </c>
    </row>
    <row r="82" spans="1:15" s="5" customFormat="1" ht="20.25" customHeight="1">
      <c r="A82" s="69"/>
      <c r="B82" s="41" t="s">
        <v>476</v>
      </c>
      <c r="C82" s="42" t="s">
        <v>457</v>
      </c>
      <c r="D82" s="42" t="s">
        <v>436</v>
      </c>
      <c r="E82" s="42" t="s">
        <v>473</v>
      </c>
      <c r="F82" s="42" t="s">
        <v>231</v>
      </c>
      <c r="G82" s="42" t="s">
        <v>477</v>
      </c>
      <c r="H82" s="43">
        <v>28232500</v>
      </c>
      <c r="I82" s="43"/>
      <c r="J82" s="43"/>
      <c r="K82" s="39">
        <f t="shared" si="0"/>
        <v>28232500</v>
      </c>
      <c r="L82" s="44">
        <v>33429.6</v>
      </c>
      <c r="M82" s="44">
        <v>33429.6</v>
      </c>
      <c r="N82" s="47">
        <v>32552.7</v>
      </c>
      <c r="O82" s="40">
        <f t="shared" si="1"/>
        <v>97.3768755833154</v>
      </c>
    </row>
    <row r="83" spans="1:15" s="5" customFormat="1" ht="18.75">
      <c r="A83" s="69" t="s">
        <v>489</v>
      </c>
      <c r="B83" s="41" t="s">
        <v>490</v>
      </c>
      <c r="C83" s="42" t="s">
        <v>457</v>
      </c>
      <c r="D83" s="42" t="s">
        <v>440</v>
      </c>
      <c r="E83" s="42"/>
      <c r="F83" s="42"/>
      <c r="G83" s="42"/>
      <c r="H83" s="43">
        <f aca="true" t="shared" si="13" ref="H83:N86">H84</f>
        <v>110300</v>
      </c>
      <c r="I83" s="43">
        <f t="shared" si="13"/>
        <v>0</v>
      </c>
      <c r="J83" s="43">
        <f t="shared" si="13"/>
        <v>0</v>
      </c>
      <c r="K83" s="39">
        <f t="shared" si="0"/>
        <v>110300</v>
      </c>
      <c r="L83" s="44">
        <f t="shared" si="13"/>
        <v>182.6</v>
      </c>
      <c r="M83" s="44">
        <f t="shared" si="13"/>
        <v>182.6</v>
      </c>
      <c r="N83" s="44">
        <f t="shared" si="13"/>
        <v>177.7</v>
      </c>
      <c r="O83" s="40">
        <f t="shared" si="1"/>
        <v>97.31653888280394</v>
      </c>
    </row>
    <row r="84" spans="1:15" s="5" customFormat="1" ht="18.75">
      <c r="A84" s="69" t="s">
        <v>548</v>
      </c>
      <c r="B84" s="41" t="s">
        <v>491</v>
      </c>
      <c r="C84" s="42" t="s">
        <v>457</v>
      </c>
      <c r="D84" s="42" t="s">
        <v>440</v>
      </c>
      <c r="E84" s="42" t="s">
        <v>452</v>
      </c>
      <c r="F84" s="42"/>
      <c r="G84" s="42"/>
      <c r="H84" s="43">
        <f t="shared" si="13"/>
        <v>110300</v>
      </c>
      <c r="I84" s="43">
        <f t="shared" si="13"/>
        <v>0</v>
      </c>
      <c r="J84" s="43">
        <f t="shared" si="13"/>
        <v>0</v>
      </c>
      <c r="K84" s="39">
        <f t="shared" si="0"/>
        <v>110300</v>
      </c>
      <c r="L84" s="44">
        <f t="shared" si="13"/>
        <v>182.6</v>
      </c>
      <c r="M84" s="44">
        <f t="shared" si="13"/>
        <v>182.6</v>
      </c>
      <c r="N84" s="44">
        <f t="shared" si="13"/>
        <v>177.7</v>
      </c>
      <c r="O84" s="40">
        <f t="shared" si="1"/>
        <v>97.31653888280394</v>
      </c>
    </row>
    <row r="85" spans="1:15" s="5" customFormat="1" ht="37.5" customHeight="1">
      <c r="A85" s="69"/>
      <c r="B85" s="41" t="s">
        <v>492</v>
      </c>
      <c r="C85" s="42" t="s">
        <v>457</v>
      </c>
      <c r="D85" s="42" t="s">
        <v>440</v>
      </c>
      <c r="E85" s="42" t="s">
        <v>452</v>
      </c>
      <c r="F85" s="42" t="s">
        <v>493</v>
      </c>
      <c r="G85" s="42"/>
      <c r="H85" s="43">
        <f t="shared" si="13"/>
        <v>110300</v>
      </c>
      <c r="I85" s="43">
        <f t="shared" si="13"/>
        <v>0</v>
      </c>
      <c r="J85" s="43">
        <f t="shared" si="13"/>
        <v>0</v>
      </c>
      <c r="K85" s="39">
        <f t="shared" si="0"/>
        <v>110300</v>
      </c>
      <c r="L85" s="44">
        <f t="shared" si="13"/>
        <v>182.6</v>
      </c>
      <c r="M85" s="44">
        <f t="shared" si="13"/>
        <v>182.6</v>
      </c>
      <c r="N85" s="44">
        <f t="shared" si="13"/>
        <v>177.7</v>
      </c>
      <c r="O85" s="40">
        <f aca="true" t="shared" si="14" ref="O85:O136">N85*100/M85</f>
        <v>97.31653888280394</v>
      </c>
    </row>
    <row r="86" spans="1:15" s="5" customFormat="1" ht="36.75" customHeight="1">
      <c r="A86" s="69"/>
      <c r="B86" s="41" t="s">
        <v>494</v>
      </c>
      <c r="C86" s="42" t="s">
        <v>457</v>
      </c>
      <c r="D86" s="42" t="s">
        <v>440</v>
      </c>
      <c r="E86" s="42" t="s">
        <v>452</v>
      </c>
      <c r="F86" s="42" t="s">
        <v>495</v>
      </c>
      <c r="G86" s="42"/>
      <c r="H86" s="43">
        <f t="shared" si="13"/>
        <v>110300</v>
      </c>
      <c r="I86" s="43">
        <f t="shared" si="13"/>
        <v>0</v>
      </c>
      <c r="J86" s="43">
        <f t="shared" si="13"/>
        <v>0</v>
      </c>
      <c r="K86" s="39">
        <f t="shared" si="0"/>
        <v>110300</v>
      </c>
      <c r="L86" s="44">
        <f t="shared" si="13"/>
        <v>182.6</v>
      </c>
      <c r="M86" s="44">
        <f t="shared" si="13"/>
        <v>182.6</v>
      </c>
      <c r="N86" s="44">
        <f t="shared" si="13"/>
        <v>177.7</v>
      </c>
      <c r="O86" s="40">
        <f t="shared" si="14"/>
        <v>97.31653888280394</v>
      </c>
    </row>
    <row r="87" spans="1:15" s="5" customFormat="1" ht="18.75">
      <c r="A87" s="69"/>
      <c r="B87" s="41" t="s">
        <v>138</v>
      </c>
      <c r="C87" s="42" t="s">
        <v>457</v>
      </c>
      <c r="D87" s="42" t="s">
        <v>440</v>
      </c>
      <c r="E87" s="42" t="s">
        <v>452</v>
      </c>
      <c r="F87" s="42" t="s">
        <v>495</v>
      </c>
      <c r="G87" s="42" t="s">
        <v>139</v>
      </c>
      <c r="H87" s="43">
        <v>110300</v>
      </c>
      <c r="I87" s="43"/>
      <c r="J87" s="43"/>
      <c r="K87" s="39">
        <f t="shared" si="0"/>
        <v>110300</v>
      </c>
      <c r="L87" s="49">
        <v>182.6</v>
      </c>
      <c r="M87" s="49">
        <v>182.6</v>
      </c>
      <c r="N87" s="47">
        <v>177.7</v>
      </c>
      <c r="O87" s="40">
        <f t="shared" si="14"/>
        <v>97.31653888280394</v>
      </c>
    </row>
    <row r="88" spans="1:15" s="5" customFormat="1" ht="22.5" customHeight="1">
      <c r="A88" s="69" t="s">
        <v>496</v>
      </c>
      <c r="B88" s="41" t="s">
        <v>497</v>
      </c>
      <c r="C88" s="42" t="s">
        <v>457</v>
      </c>
      <c r="D88" s="42" t="s">
        <v>438</v>
      </c>
      <c r="E88" s="42"/>
      <c r="F88" s="42"/>
      <c r="G88" s="42"/>
      <c r="H88" s="43" t="e">
        <f>SUM(#REF!,H89,H96,H100)</f>
        <v>#REF!</v>
      </c>
      <c r="I88" s="43" t="e">
        <f>SUM(#REF!,I89,I96,I100)</f>
        <v>#REF!</v>
      </c>
      <c r="J88" s="43" t="e">
        <f>SUM(#REF!,J89,J96,J100)</f>
        <v>#REF!</v>
      </c>
      <c r="K88" s="39" t="e">
        <f aca="true" t="shared" si="15" ref="K88:K141">SUM(H88:J88)</f>
        <v>#REF!</v>
      </c>
      <c r="L88" s="44">
        <f>SUM(,L89,L96,L104)</f>
        <v>32540</v>
      </c>
      <c r="M88" s="44">
        <f>SUM(,M89,M96,M104)</f>
        <v>32540</v>
      </c>
      <c r="N88" s="44">
        <f>SUM(,N89,N96,N104)</f>
        <v>32367.7</v>
      </c>
      <c r="O88" s="40">
        <f t="shared" si="14"/>
        <v>99.47049784880147</v>
      </c>
    </row>
    <row r="89" spans="1:15" s="5" customFormat="1" ht="39" customHeight="1">
      <c r="A89" s="69" t="s">
        <v>498</v>
      </c>
      <c r="B89" s="51" t="s">
        <v>359</v>
      </c>
      <c r="C89" s="42" t="s">
        <v>457</v>
      </c>
      <c r="D89" s="42" t="s">
        <v>438</v>
      </c>
      <c r="E89" s="42" t="s">
        <v>511</v>
      </c>
      <c r="F89" s="42"/>
      <c r="G89" s="42"/>
      <c r="H89" s="43">
        <f>SUM(H90,H93)</f>
        <v>16394600</v>
      </c>
      <c r="I89" s="43">
        <f>SUM(I90,I93)</f>
        <v>-96700</v>
      </c>
      <c r="J89" s="43">
        <f>SUM(J90,J93)</f>
        <v>0</v>
      </c>
      <c r="K89" s="39">
        <f t="shared" si="15"/>
        <v>16297900</v>
      </c>
      <c r="L89" s="44">
        <f>SUM(L90,L93)</f>
        <v>17811.3</v>
      </c>
      <c r="M89" s="44">
        <f>SUM(M90,M93)</f>
        <v>17811.3</v>
      </c>
      <c r="N89" s="44">
        <f>SUM(N90,N93)</f>
        <v>17671.5</v>
      </c>
      <c r="O89" s="40">
        <f t="shared" si="14"/>
        <v>99.21510501760119</v>
      </c>
    </row>
    <row r="90" spans="1:15" s="5" customFormat="1" ht="39" customHeight="1">
      <c r="A90" s="69"/>
      <c r="B90" s="41" t="s">
        <v>517</v>
      </c>
      <c r="C90" s="42" t="s">
        <v>457</v>
      </c>
      <c r="D90" s="42" t="s">
        <v>438</v>
      </c>
      <c r="E90" s="42" t="s">
        <v>511</v>
      </c>
      <c r="F90" s="42" t="s">
        <v>518</v>
      </c>
      <c r="G90" s="42"/>
      <c r="H90" s="43">
        <f aca="true" t="shared" si="16" ref="H90:N91">H91</f>
        <v>10759300</v>
      </c>
      <c r="I90" s="43">
        <f t="shared" si="16"/>
        <v>20500</v>
      </c>
      <c r="J90" s="43">
        <f t="shared" si="16"/>
        <v>0</v>
      </c>
      <c r="K90" s="39">
        <f t="shared" si="15"/>
        <v>10779800</v>
      </c>
      <c r="L90" s="44">
        <f t="shared" si="16"/>
        <v>11477.3</v>
      </c>
      <c r="M90" s="44">
        <f t="shared" si="16"/>
        <v>11477.3</v>
      </c>
      <c r="N90" s="44">
        <f t="shared" si="16"/>
        <v>11389.2</v>
      </c>
      <c r="O90" s="40">
        <f t="shared" si="14"/>
        <v>99.23239786360904</v>
      </c>
    </row>
    <row r="91" spans="1:15" s="5" customFormat="1" ht="18.75">
      <c r="A91" s="69"/>
      <c r="B91" s="52" t="s">
        <v>474</v>
      </c>
      <c r="C91" s="42" t="s">
        <v>457</v>
      </c>
      <c r="D91" s="42" t="s">
        <v>438</v>
      </c>
      <c r="E91" s="42" t="s">
        <v>511</v>
      </c>
      <c r="F91" s="42" t="s">
        <v>519</v>
      </c>
      <c r="G91" s="42"/>
      <c r="H91" s="43">
        <f t="shared" si="16"/>
        <v>10759300</v>
      </c>
      <c r="I91" s="43">
        <f t="shared" si="16"/>
        <v>20500</v>
      </c>
      <c r="J91" s="43">
        <f t="shared" si="16"/>
        <v>0</v>
      </c>
      <c r="K91" s="39">
        <f t="shared" si="15"/>
        <v>10779800</v>
      </c>
      <c r="L91" s="44">
        <f t="shared" si="16"/>
        <v>11477.3</v>
      </c>
      <c r="M91" s="44">
        <f t="shared" si="16"/>
        <v>11477.3</v>
      </c>
      <c r="N91" s="44">
        <f t="shared" si="16"/>
        <v>11389.2</v>
      </c>
      <c r="O91" s="40">
        <f t="shared" si="14"/>
        <v>99.23239786360904</v>
      </c>
    </row>
    <row r="92" spans="1:15" s="5" customFormat="1" ht="18.75" customHeight="1">
      <c r="A92" s="69"/>
      <c r="B92" s="41" t="s">
        <v>476</v>
      </c>
      <c r="C92" s="42" t="s">
        <v>457</v>
      </c>
      <c r="D92" s="42" t="s">
        <v>438</v>
      </c>
      <c r="E92" s="42" t="s">
        <v>511</v>
      </c>
      <c r="F92" s="42" t="s">
        <v>519</v>
      </c>
      <c r="G92" s="42" t="s">
        <v>477</v>
      </c>
      <c r="H92" s="43">
        <v>10759300</v>
      </c>
      <c r="I92" s="43">
        <v>20500</v>
      </c>
      <c r="J92" s="43"/>
      <c r="K92" s="39">
        <f t="shared" si="15"/>
        <v>10779800</v>
      </c>
      <c r="L92" s="44">
        <v>11477.3</v>
      </c>
      <c r="M92" s="44">
        <v>11477.3</v>
      </c>
      <c r="N92" s="47">
        <v>11389.2</v>
      </c>
      <c r="O92" s="40">
        <f t="shared" si="14"/>
        <v>99.23239786360904</v>
      </c>
    </row>
    <row r="93" spans="1:15" s="5" customFormat="1" ht="21" customHeight="1">
      <c r="A93" s="69"/>
      <c r="B93" s="52" t="s">
        <v>512</v>
      </c>
      <c r="C93" s="42" t="s">
        <v>457</v>
      </c>
      <c r="D93" s="42" t="s">
        <v>438</v>
      </c>
      <c r="E93" s="42" t="s">
        <v>511</v>
      </c>
      <c r="F93" s="42" t="s">
        <v>513</v>
      </c>
      <c r="G93" s="42"/>
      <c r="H93" s="43">
        <f aca="true" t="shared" si="17" ref="H93:N94">H94</f>
        <v>5635300</v>
      </c>
      <c r="I93" s="43">
        <f t="shared" si="17"/>
        <v>-117200</v>
      </c>
      <c r="J93" s="43">
        <f t="shared" si="17"/>
        <v>0</v>
      </c>
      <c r="K93" s="39">
        <f t="shared" si="15"/>
        <v>5518100</v>
      </c>
      <c r="L93" s="44">
        <f t="shared" si="17"/>
        <v>6334</v>
      </c>
      <c r="M93" s="44">
        <f t="shared" si="17"/>
        <v>6334</v>
      </c>
      <c r="N93" s="44">
        <f t="shared" si="17"/>
        <v>6282.3</v>
      </c>
      <c r="O93" s="40">
        <f t="shared" si="14"/>
        <v>99.18377012946006</v>
      </c>
    </row>
    <row r="94" spans="1:15" s="5" customFormat="1" ht="18.75">
      <c r="A94" s="69"/>
      <c r="B94" s="52" t="s">
        <v>474</v>
      </c>
      <c r="C94" s="42" t="s">
        <v>457</v>
      </c>
      <c r="D94" s="42" t="s">
        <v>438</v>
      </c>
      <c r="E94" s="42" t="s">
        <v>511</v>
      </c>
      <c r="F94" s="42" t="s">
        <v>514</v>
      </c>
      <c r="G94" s="42"/>
      <c r="H94" s="43">
        <f t="shared" si="17"/>
        <v>5635300</v>
      </c>
      <c r="I94" s="43">
        <f t="shared" si="17"/>
        <v>-117200</v>
      </c>
      <c r="J94" s="43">
        <f t="shared" si="17"/>
        <v>0</v>
      </c>
      <c r="K94" s="39">
        <f t="shared" si="15"/>
        <v>5518100</v>
      </c>
      <c r="L94" s="44">
        <f t="shared" si="17"/>
        <v>6334</v>
      </c>
      <c r="M94" s="44">
        <f t="shared" si="17"/>
        <v>6334</v>
      </c>
      <c r="N94" s="44">
        <f t="shared" si="17"/>
        <v>6282.3</v>
      </c>
      <c r="O94" s="40">
        <f t="shared" si="14"/>
        <v>99.18377012946006</v>
      </c>
    </row>
    <row r="95" spans="1:15" s="5" customFormat="1" ht="18.75" customHeight="1">
      <c r="A95" s="69"/>
      <c r="B95" s="41" t="s">
        <v>476</v>
      </c>
      <c r="C95" s="42" t="s">
        <v>457</v>
      </c>
      <c r="D95" s="42" t="s">
        <v>438</v>
      </c>
      <c r="E95" s="42" t="s">
        <v>511</v>
      </c>
      <c r="F95" s="42" t="s">
        <v>514</v>
      </c>
      <c r="G95" s="42" t="s">
        <v>477</v>
      </c>
      <c r="H95" s="43">
        <v>5635300</v>
      </c>
      <c r="I95" s="43">
        <v>-117200</v>
      </c>
      <c r="J95" s="43"/>
      <c r="K95" s="39">
        <f t="shared" si="15"/>
        <v>5518100</v>
      </c>
      <c r="L95" s="44">
        <v>6334</v>
      </c>
      <c r="M95" s="44">
        <v>6334</v>
      </c>
      <c r="N95" s="47">
        <v>6282.3</v>
      </c>
      <c r="O95" s="40">
        <f t="shared" si="14"/>
        <v>99.18377012946006</v>
      </c>
    </row>
    <row r="96" spans="1:15" s="5" customFormat="1" ht="18.75">
      <c r="A96" s="69" t="s">
        <v>510</v>
      </c>
      <c r="B96" s="41" t="s">
        <v>515</v>
      </c>
      <c r="C96" s="42" t="s">
        <v>457</v>
      </c>
      <c r="D96" s="42" t="s">
        <v>438</v>
      </c>
      <c r="E96" s="42" t="s">
        <v>516</v>
      </c>
      <c r="F96" s="42"/>
      <c r="G96" s="42"/>
      <c r="H96" s="43">
        <f aca="true" t="shared" si="18" ref="H96:N98">H97</f>
        <v>12670500</v>
      </c>
      <c r="I96" s="43">
        <f t="shared" si="18"/>
        <v>0</v>
      </c>
      <c r="J96" s="43">
        <f t="shared" si="18"/>
        <v>0</v>
      </c>
      <c r="K96" s="39">
        <f t="shared" si="15"/>
        <v>12670500</v>
      </c>
      <c r="L96" s="44">
        <f t="shared" si="18"/>
        <v>12728.7</v>
      </c>
      <c r="M96" s="44">
        <f t="shared" si="18"/>
        <v>12728.7</v>
      </c>
      <c r="N96" s="44">
        <f t="shared" si="18"/>
        <v>12696.2</v>
      </c>
      <c r="O96" s="40">
        <f t="shared" si="14"/>
        <v>99.74467149041142</v>
      </c>
    </row>
    <row r="97" spans="1:15" s="5" customFormat="1" ht="38.25" customHeight="1">
      <c r="A97" s="69"/>
      <c r="B97" s="41" t="s">
        <v>517</v>
      </c>
      <c r="C97" s="42" t="s">
        <v>457</v>
      </c>
      <c r="D97" s="42" t="s">
        <v>438</v>
      </c>
      <c r="E97" s="42" t="s">
        <v>516</v>
      </c>
      <c r="F97" s="42" t="s">
        <v>518</v>
      </c>
      <c r="G97" s="42"/>
      <c r="H97" s="43">
        <f t="shared" si="18"/>
        <v>12670500</v>
      </c>
      <c r="I97" s="43">
        <f t="shared" si="18"/>
        <v>0</v>
      </c>
      <c r="J97" s="43">
        <f t="shared" si="18"/>
        <v>0</v>
      </c>
      <c r="K97" s="39">
        <f t="shared" si="15"/>
        <v>12670500</v>
      </c>
      <c r="L97" s="44">
        <f t="shared" si="18"/>
        <v>12728.7</v>
      </c>
      <c r="M97" s="44">
        <f t="shared" si="18"/>
        <v>12728.7</v>
      </c>
      <c r="N97" s="44">
        <f t="shared" si="18"/>
        <v>12696.2</v>
      </c>
      <c r="O97" s="40">
        <f t="shared" si="14"/>
        <v>99.74467149041142</v>
      </c>
    </row>
    <row r="98" spans="1:15" s="5" customFormat="1" ht="18.75">
      <c r="A98" s="69"/>
      <c r="B98" s="52" t="s">
        <v>474</v>
      </c>
      <c r="C98" s="42" t="s">
        <v>457</v>
      </c>
      <c r="D98" s="42" t="s">
        <v>438</v>
      </c>
      <c r="E98" s="42" t="s">
        <v>516</v>
      </c>
      <c r="F98" s="42" t="s">
        <v>519</v>
      </c>
      <c r="G98" s="42"/>
      <c r="H98" s="43">
        <f t="shared" si="18"/>
        <v>12670500</v>
      </c>
      <c r="I98" s="43">
        <f t="shared" si="18"/>
        <v>0</v>
      </c>
      <c r="J98" s="43">
        <f t="shared" si="18"/>
        <v>0</v>
      </c>
      <c r="K98" s="39">
        <f t="shared" si="15"/>
        <v>12670500</v>
      </c>
      <c r="L98" s="44">
        <f t="shared" si="18"/>
        <v>12728.7</v>
      </c>
      <c r="M98" s="44">
        <f t="shared" si="18"/>
        <v>12728.7</v>
      </c>
      <c r="N98" s="44">
        <f t="shared" si="18"/>
        <v>12696.2</v>
      </c>
      <c r="O98" s="40">
        <f t="shared" si="14"/>
        <v>99.74467149041142</v>
      </c>
    </row>
    <row r="99" spans="1:15" s="5" customFormat="1" ht="20.25" customHeight="1">
      <c r="A99" s="69"/>
      <c r="B99" s="41" t="s">
        <v>476</v>
      </c>
      <c r="C99" s="42" t="s">
        <v>457</v>
      </c>
      <c r="D99" s="42" t="s">
        <v>438</v>
      </c>
      <c r="E99" s="42" t="s">
        <v>516</v>
      </c>
      <c r="F99" s="42" t="s">
        <v>519</v>
      </c>
      <c r="G99" s="42" t="s">
        <v>477</v>
      </c>
      <c r="H99" s="43">
        <v>12670500</v>
      </c>
      <c r="I99" s="43"/>
      <c r="J99" s="43"/>
      <c r="K99" s="39">
        <f t="shared" si="15"/>
        <v>12670500</v>
      </c>
      <c r="L99" s="44">
        <v>12728.7</v>
      </c>
      <c r="M99" s="44">
        <v>12728.7</v>
      </c>
      <c r="N99" s="47">
        <v>12696.2</v>
      </c>
      <c r="O99" s="40">
        <f t="shared" si="14"/>
        <v>99.74467149041142</v>
      </c>
    </row>
    <row r="100" spans="1:15" s="5" customFormat="1" ht="35.25" customHeight="1" hidden="1">
      <c r="A100" s="69" t="s">
        <v>232</v>
      </c>
      <c r="B100" s="41" t="s">
        <v>233</v>
      </c>
      <c r="C100" s="42" t="s">
        <v>457</v>
      </c>
      <c r="D100" s="42" t="s">
        <v>438</v>
      </c>
      <c r="E100" s="42" t="s">
        <v>473</v>
      </c>
      <c r="F100" s="42"/>
      <c r="G100" s="42"/>
      <c r="H100" s="43">
        <f aca="true" t="shared" si="19" ref="H100:J102">H101</f>
        <v>0</v>
      </c>
      <c r="I100" s="43">
        <f t="shared" si="19"/>
        <v>0</v>
      </c>
      <c r="J100" s="43">
        <f t="shared" si="19"/>
        <v>0</v>
      </c>
      <c r="K100" s="39">
        <f t="shared" si="15"/>
        <v>0</v>
      </c>
      <c r="L100" s="44">
        <f>L101</f>
        <v>0</v>
      </c>
      <c r="M100" s="49"/>
      <c r="N100" s="47"/>
      <c r="O100" s="40" t="e">
        <f t="shared" si="14"/>
        <v>#DIV/0!</v>
      </c>
    </row>
    <row r="101" spans="1:15" s="5" customFormat="1" ht="20.25" customHeight="1" hidden="1">
      <c r="A101" s="69"/>
      <c r="B101" s="41" t="s">
        <v>154</v>
      </c>
      <c r="C101" s="42" t="s">
        <v>457</v>
      </c>
      <c r="D101" s="42" t="s">
        <v>438</v>
      </c>
      <c r="E101" s="42" t="s">
        <v>473</v>
      </c>
      <c r="F101" s="42" t="s">
        <v>234</v>
      </c>
      <c r="G101" s="42"/>
      <c r="H101" s="43">
        <f t="shared" si="19"/>
        <v>0</v>
      </c>
      <c r="I101" s="43">
        <f t="shared" si="19"/>
        <v>0</v>
      </c>
      <c r="J101" s="43">
        <f t="shared" si="19"/>
        <v>0</v>
      </c>
      <c r="K101" s="39">
        <f t="shared" si="15"/>
        <v>0</v>
      </c>
      <c r="L101" s="44">
        <f>L102</f>
        <v>0</v>
      </c>
      <c r="M101" s="49"/>
      <c r="N101" s="47"/>
      <c r="O101" s="40" t="e">
        <f t="shared" si="14"/>
        <v>#DIV/0!</v>
      </c>
    </row>
    <row r="102" spans="1:15" s="5" customFormat="1" ht="75" hidden="1">
      <c r="A102" s="69"/>
      <c r="B102" s="41" t="s">
        <v>235</v>
      </c>
      <c r="C102" s="42" t="s">
        <v>457</v>
      </c>
      <c r="D102" s="42" t="s">
        <v>438</v>
      </c>
      <c r="E102" s="42" t="s">
        <v>473</v>
      </c>
      <c r="F102" s="42" t="s">
        <v>236</v>
      </c>
      <c r="G102" s="42"/>
      <c r="H102" s="43">
        <f t="shared" si="19"/>
        <v>0</v>
      </c>
      <c r="I102" s="43">
        <f t="shared" si="19"/>
        <v>0</v>
      </c>
      <c r="J102" s="43">
        <f t="shared" si="19"/>
        <v>0</v>
      </c>
      <c r="K102" s="39">
        <f t="shared" si="15"/>
        <v>0</v>
      </c>
      <c r="L102" s="44">
        <f>L103</f>
        <v>0</v>
      </c>
      <c r="M102" s="49"/>
      <c r="N102" s="47"/>
      <c r="O102" s="40" t="e">
        <f t="shared" si="14"/>
        <v>#DIV/0!</v>
      </c>
    </row>
    <row r="103" spans="1:15" s="5" customFormat="1" ht="18.75" hidden="1">
      <c r="A103" s="69"/>
      <c r="B103" s="41" t="s">
        <v>469</v>
      </c>
      <c r="C103" s="42" t="s">
        <v>457</v>
      </c>
      <c r="D103" s="42" t="s">
        <v>438</v>
      </c>
      <c r="E103" s="42" t="s">
        <v>473</v>
      </c>
      <c r="F103" s="42" t="s">
        <v>236</v>
      </c>
      <c r="G103" s="42" t="s">
        <v>470</v>
      </c>
      <c r="H103" s="43"/>
      <c r="I103" s="43"/>
      <c r="J103" s="43"/>
      <c r="K103" s="39">
        <f t="shared" si="15"/>
        <v>0</v>
      </c>
      <c r="L103" s="44">
        <v>0</v>
      </c>
      <c r="M103" s="49"/>
      <c r="N103" s="47"/>
      <c r="O103" s="40" t="e">
        <f t="shared" si="14"/>
        <v>#DIV/0!</v>
      </c>
    </row>
    <row r="104" spans="1:15" s="5" customFormat="1" ht="37.5">
      <c r="A104" s="69" t="s">
        <v>549</v>
      </c>
      <c r="B104" s="41" t="s">
        <v>233</v>
      </c>
      <c r="C104" s="42" t="s">
        <v>457</v>
      </c>
      <c r="D104" s="42" t="s">
        <v>438</v>
      </c>
      <c r="E104" s="42" t="s">
        <v>473</v>
      </c>
      <c r="F104" s="42"/>
      <c r="G104" s="42"/>
      <c r="H104" s="43"/>
      <c r="I104" s="43"/>
      <c r="J104" s="43"/>
      <c r="K104" s="39"/>
      <c r="L104" s="44">
        <f>SUM(L105)</f>
        <v>2000</v>
      </c>
      <c r="M104" s="44">
        <f aca="true" t="shared" si="20" ref="M104:N106">SUM(M105)</f>
        <v>2000</v>
      </c>
      <c r="N104" s="44">
        <f t="shared" si="20"/>
        <v>2000</v>
      </c>
      <c r="O104" s="40">
        <f t="shared" si="14"/>
        <v>100</v>
      </c>
    </row>
    <row r="105" spans="1:15" s="5" customFormat="1" ht="18.75">
      <c r="A105" s="69"/>
      <c r="B105" s="41" t="s">
        <v>154</v>
      </c>
      <c r="C105" s="42" t="s">
        <v>457</v>
      </c>
      <c r="D105" s="42" t="s">
        <v>438</v>
      </c>
      <c r="E105" s="42" t="s">
        <v>473</v>
      </c>
      <c r="F105" s="42" t="s">
        <v>530</v>
      </c>
      <c r="G105" s="42"/>
      <c r="H105" s="43"/>
      <c r="I105" s="43"/>
      <c r="J105" s="43"/>
      <c r="K105" s="39"/>
      <c r="L105" s="44">
        <f>SUM(L106)</f>
        <v>2000</v>
      </c>
      <c r="M105" s="44">
        <f t="shared" si="20"/>
        <v>2000</v>
      </c>
      <c r="N105" s="44">
        <f t="shared" si="20"/>
        <v>2000</v>
      </c>
      <c r="O105" s="40">
        <f t="shared" si="14"/>
        <v>100</v>
      </c>
    </row>
    <row r="106" spans="1:15" s="5" customFormat="1" ht="75">
      <c r="A106" s="69"/>
      <c r="B106" s="41" t="s">
        <v>389</v>
      </c>
      <c r="C106" s="42" t="s">
        <v>457</v>
      </c>
      <c r="D106" s="42" t="s">
        <v>438</v>
      </c>
      <c r="E106" s="42" t="s">
        <v>473</v>
      </c>
      <c r="F106" s="42" t="s">
        <v>388</v>
      </c>
      <c r="G106" s="42"/>
      <c r="H106" s="43"/>
      <c r="I106" s="43"/>
      <c r="J106" s="43"/>
      <c r="K106" s="39"/>
      <c r="L106" s="44">
        <f>SUM(L107)</f>
        <v>2000</v>
      </c>
      <c r="M106" s="44">
        <f t="shared" si="20"/>
        <v>2000</v>
      </c>
      <c r="N106" s="44">
        <f t="shared" si="20"/>
        <v>2000</v>
      </c>
      <c r="O106" s="40">
        <f t="shared" si="14"/>
        <v>100</v>
      </c>
    </row>
    <row r="107" spans="1:15" s="5" customFormat="1" ht="18.75">
      <c r="A107" s="69"/>
      <c r="B107" s="41" t="s">
        <v>469</v>
      </c>
      <c r="C107" s="42" t="s">
        <v>457</v>
      </c>
      <c r="D107" s="42" t="s">
        <v>438</v>
      </c>
      <c r="E107" s="42" t="s">
        <v>473</v>
      </c>
      <c r="F107" s="42" t="s">
        <v>388</v>
      </c>
      <c r="G107" s="42" t="s">
        <v>470</v>
      </c>
      <c r="H107" s="43"/>
      <c r="I107" s="43"/>
      <c r="J107" s="43"/>
      <c r="K107" s="39"/>
      <c r="L107" s="48">
        <v>2000</v>
      </c>
      <c r="M107" s="48">
        <v>2000</v>
      </c>
      <c r="N107" s="47">
        <v>2000</v>
      </c>
      <c r="O107" s="40">
        <f t="shared" si="14"/>
        <v>100</v>
      </c>
    </row>
    <row r="108" spans="1:15" s="5" customFormat="1" ht="18.75">
      <c r="A108" s="69" t="s">
        <v>520</v>
      </c>
      <c r="B108" s="41" t="s">
        <v>521</v>
      </c>
      <c r="C108" s="42" t="s">
        <v>457</v>
      </c>
      <c r="D108" s="42" t="s">
        <v>452</v>
      </c>
      <c r="E108" s="42"/>
      <c r="F108" s="42"/>
      <c r="G108" s="42"/>
      <c r="H108" s="43" t="e">
        <f>H109+H113+H128</f>
        <v>#REF!</v>
      </c>
      <c r="I108" s="43" t="e">
        <f>I109+I113+I128</f>
        <v>#REF!</v>
      </c>
      <c r="J108" s="43" t="e">
        <f>J109+J113+J128</f>
        <v>#REF!</v>
      </c>
      <c r="K108" s="39" t="e">
        <f t="shared" si="15"/>
        <v>#REF!</v>
      </c>
      <c r="L108" s="44">
        <f>L109+L113+L128</f>
        <v>973</v>
      </c>
      <c r="M108" s="44">
        <f>M109+M113+M128</f>
        <v>1169</v>
      </c>
      <c r="N108" s="44">
        <f>N109+N113+N128</f>
        <v>859.5</v>
      </c>
      <c r="O108" s="40">
        <f t="shared" si="14"/>
        <v>73.52437981180496</v>
      </c>
    </row>
    <row r="109" spans="1:15" s="5" customFormat="1" ht="18.75" hidden="1">
      <c r="A109" s="69" t="s">
        <v>522</v>
      </c>
      <c r="B109" s="41" t="s">
        <v>310</v>
      </c>
      <c r="C109" s="42" t="s">
        <v>457</v>
      </c>
      <c r="D109" s="42" t="s">
        <v>452</v>
      </c>
      <c r="E109" s="42" t="s">
        <v>436</v>
      </c>
      <c r="F109" s="42"/>
      <c r="G109" s="42"/>
      <c r="H109" s="43">
        <f aca="true" t="shared" si="21" ref="H109:J111">H110</f>
        <v>45400</v>
      </c>
      <c r="I109" s="43">
        <f t="shared" si="21"/>
        <v>-45400</v>
      </c>
      <c r="J109" s="43">
        <f t="shared" si="21"/>
        <v>0</v>
      </c>
      <c r="K109" s="39">
        <f t="shared" si="15"/>
        <v>0</v>
      </c>
      <c r="L109" s="44">
        <f>L110</f>
        <v>0</v>
      </c>
      <c r="M109" s="49"/>
      <c r="N109" s="47"/>
      <c r="O109" s="40" t="e">
        <f t="shared" si="14"/>
        <v>#DIV/0!</v>
      </c>
    </row>
    <row r="110" spans="1:15" s="5" customFormat="1" ht="17.25" customHeight="1" hidden="1">
      <c r="A110" s="69"/>
      <c r="B110" s="41" t="s">
        <v>154</v>
      </c>
      <c r="C110" s="42" t="s">
        <v>457</v>
      </c>
      <c r="D110" s="42" t="s">
        <v>452</v>
      </c>
      <c r="E110" s="42" t="s">
        <v>436</v>
      </c>
      <c r="F110" s="42" t="s">
        <v>530</v>
      </c>
      <c r="G110" s="42"/>
      <c r="H110" s="43">
        <f t="shared" si="21"/>
        <v>45400</v>
      </c>
      <c r="I110" s="43">
        <f t="shared" si="21"/>
        <v>-45400</v>
      </c>
      <c r="J110" s="43">
        <f t="shared" si="21"/>
        <v>0</v>
      </c>
      <c r="K110" s="39">
        <f t="shared" si="15"/>
        <v>0</v>
      </c>
      <c r="L110" s="44">
        <f>L111</f>
        <v>0</v>
      </c>
      <c r="M110" s="49"/>
      <c r="N110" s="47"/>
      <c r="O110" s="40" t="e">
        <f t="shared" si="14"/>
        <v>#DIV/0!</v>
      </c>
    </row>
    <row r="111" spans="1:15" s="5" customFormat="1" ht="51.75" customHeight="1" hidden="1">
      <c r="A111" s="69"/>
      <c r="B111" s="41" t="s">
        <v>311</v>
      </c>
      <c r="C111" s="42" t="s">
        <v>457</v>
      </c>
      <c r="D111" s="42" t="s">
        <v>452</v>
      </c>
      <c r="E111" s="42" t="s">
        <v>436</v>
      </c>
      <c r="F111" s="42" t="s">
        <v>312</v>
      </c>
      <c r="G111" s="42"/>
      <c r="H111" s="43">
        <f t="shared" si="21"/>
        <v>45400</v>
      </c>
      <c r="I111" s="43">
        <f t="shared" si="21"/>
        <v>-45400</v>
      </c>
      <c r="J111" s="43">
        <f t="shared" si="21"/>
        <v>0</v>
      </c>
      <c r="K111" s="39">
        <f t="shared" si="15"/>
        <v>0</v>
      </c>
      <c r="L111" s="44">
        <f>L112</f>
        <v>0</v>
      </c>
      <c r="M111" s="49"/>
      <c r="N111" s="47"/>
      <c r="O111" s="40" t="e">
        <f t="shared" si="14"/>
        <v>#DIV/0!</v>
      </c>
    </row>
    <row r="112" spans="1:15" s="5" customFormat="1" ht="18.75" hidden="1">
      <c r="A112" s="69"/>
      <c r="B112" s="41" t="s">
        <v>138</v>
      </c>
      <c r="C112" s="42" t="s">
        <v>457</v>
      </c>
      <c r="D112" s="42" t="s">
        <v>452</v>
      </c>
      <c r="E112" s="42" t="s">
        <v>436</v>
      </c>
      <c r="F112" s="42" t="s">
        <v>312</v>
      </c>
      <c r="G112" s="42" t="s">
        <v>139</v>
      </c>
      <c r="H112" s="43">
        <v>45400</v>
      </c>
      <c r="I112" s="43">
        <v>-45400</v>
      </c>
      <c r="J112" s="43"/>
      <c r="K112" s="39">
        <f t="shared" si="15"/>
        <v>0</v>
      </c>
      <c r="L112" s="44">
        <v>0</v>
      </c>
      <c r="M112" s="49"/>
      <c r="N112" s="47"/>
      <c r="O112" s="40" t="e">
        <f t="shared" si="14"/>
        <v>#DIV/0!</v>
      </c>
    </row>
    <row r="113" spans="1:15" s="5" customFormat="1" ht="18.75">
      <c r="A113" s="69" t="s">
        <v>522</v>
      </c>
      <c r="B113" s="41" t="s">
        <v>523</v>
      </c>
      <c r="C113" s="42" t="s">
        <v>457</v>
      </c>
      <c r="D113" s="42" t="s">
        <v>452</v>
      </c>
      <c r="E113" s="42" t="s">
        <v>464</v>
      </c>
      <c r="F113" s="42"/>
      <c r="G113" s="42"/>
      <c r="H113" s="43" t="e">
        <f>H114+H121</f>
        <v>#REF!</v>
      </c>
      <c r="I113" s="43" t="e">
        <f>I114+I121</f>
        <v>#REF!</v>
      </c>
      <c r="J113" s="43" t="e">
        <f>J114+J121</f>
        <v>#REF!</v>
      </c>
      <c r="K113" s="39" t="e">
        <f t="shared" si="15"/>
        <v>#REF!</v>
      </c>
      <c r="L113" s="44">
        <f>L114+L121+L117</f>
        <v>473</v>
      </c>
      <c r="M113" s="44">
        <f>M114+M121+M117</f>
        <v>473</v>
      </c>
      <c r="N113" s="44">
        <f>N114+N121+N117</f>
        <v>385.59999999999997</v>
      </c>
      <c r="O113" s="40">
        <f t="shared" si="14"/>
        <v>81.52219873150106</v>
      </c>
    </row>
    <row r="114" spans="1:15" s="5" customFormat="1" ht="18.75">
      <c r="A114" s="69"/>
      <c r="B114" s="41" t="s">
        <v>260</v>
      </c>
      <c r="C114" s="42" t="s">
        <v>457</v>
      </c>
      <c r="D114" s="42" t="s">
        <v>452</v>
      </c>
      <c r="E114" s="42" t="s">
        <v>464</v>
      </c>
      <c r="F114" s="42" t="s">
        <v>243</v>
      </c>
      <c r="G114" s="42"/>
      <c r="H114" s="43">
        <f aca="true" t="shared" si="22" ref="H114:J115">H115</f>
        <v>112333.41</v>
      </c>
      <c r="I114" s="43">
        <f t="shared" si="22"/>
        <v>0</v>
      </c>
      <c r="J114" s="43">
        <f t="shared" si="22"/>
        <v>0</v>
      </c>
      <c r="K114" s="39">
        <f t="shared" si="15"/>
        <v>112333.41</v>
      </c>
      <c r="L114" s="44">
        <f aca="true" t="shared" si="23" ref="L114:N115">L115</f>
        <v>21.7</v>
      </c>
      <c r="M114" s="44">
        <f t="shared" si="23"/>
        <v>21.7</v>
      </c>
      <c r="N114" s="44">
        <f t="shared" si="23"/>
        <v>21.7</v>
      </c>
      <c r="O114" s="40">
        <f t="shared" si="14"/>
        <v>100</v>
      </c>
    </row>
    <row r="115" spans="1:15" s="5" customFormat="1" ht="132" customHeight="1">
      <c r="A115" s="69"/>
      <c r="B115" s="53" t="s">
        <v>356</v>
      </c>
      <c r="C115" s="42" t="s">
        <v>457</v>
      </c>
      <c r="D115" s="42" t="s">
        <v>452</v>
      </c>
      <c r="E115" s="42" t="s">
        <v>464</v>
      </c>
      <c r="F115" s="42" t="s">
        <v>244</v>
      </c>
      <c r="G115" s="42"/>
      <c r="H115" s="43">
        <f t="shared" si="22"/>
        <v>112333.41</v>
      </c>
      <c r="I115" s="43">
        <f t="shared" si="22"/>
        <v>0</v>
      </c>
      <c r="J115" s="43">
        <f t="shared" si="22"/>
        <v>0</v>
      </c>
      <c r="K115" s="39">
        <f t="shared" si="15"/>
        <v>112333.41</v>
      </c>
      <c r="L115" s="44">
        <f t="shared" si="23"/>
        <v>21.7</v>
      </c>
      <c r="M115" s="44">
        <f t="shared" si="23"/>
        <v>21.7</v>
      </c>
      <c r="N115" s="44">
        <f t="shared" si="23"/>
        <v>21.7</v>
      </c>
      <c r="O115" s="40">
        <f t="shared" si="14"/>
        <v>100</v>
      </c>
    </row>
    <row r="116" spans="1:15" s="5" customFormat="1" ht="18.75">
      <c r="A116" s="69"/>
      <c r="B116" s="41" t="s">
        <v>595</v>
      </c>
      <c r="C116" s="42" t="s">
        <v>457</v>
      </c>
      <c r="D116" s="42" t="s">
        <v>452</v>
      </c>
      <c r="E116" s="42" t="s">
        <v>464</v>
      </c>
      <c r="F116" s="42" t="s">
        <v>244</v>
      </c>
      <c r="G116" s="42" t="s">
        <v>245</v>
      </c>
      <c r="H116" s="43">
        <v>112333.41</v>
      </c>
      <c r="I116" s="43"/>
      <c r="J116" s="43"/>
      <c r="K116" s="39">
        <f t="shared" si="15"/>
        <v>112333.41</v>
      </c>
      <c r="L116" s="44">
        <v>21.7</v>
      </c>
      <c r="M116" s="44">
        <v>21.7</v>
      </c>
      <c r="N116" s="47">
        <v>21.7</v>
      </c>
      <c r="O116" s="40">
        <f t="shared" si="14"/>
        <v>100</v>
      </c>
    </row>
    <row r="117" spans="1:15" s="5" customFormat="1" ht="56.25">
      <c r="A117" s="69"/>
      <c r="B117" s="41" t="s">
        <v>390</v>
      </c>
      <c r="C117" s="42" t="s">
        <v>457</v>
      </c>
      <c r="D117" s="42" t="s">
        <v>452</v>
      </c>
      <c r="E117" s="42" t="s">
        <v>464</v>
      </c>
      <c r="F117" s="42" t="s">
        <v>391</v>
      </c>
      <c r="G117" s="42"/>
      <c r="H117" s="43"/>
      <c r="I117" s="43"/>
      <c r="J117" s="43"/>
      <c r="K117" s="39"/>
      <c r="L117" s="44">
        <f aca="true" t="shared" si="24" ref="L117:N119">SUM(L118)</f>
        <v>142.5</v>
      </c>
      <c r="M117" s="44">
        <f t="shared" si="24"/>
        <v>142.5</v>
      </c>
      <c r="N117" s="44">
        <f t="shared" si="24"/>
        <v>60.2</v>
      </c>
      <c r="O117" s="40">
        <f t="shared" si="14"/>
        <v>42.24561403508772</v>
      </c>
    </row>
    <row r="118" spans="1:15" s="5" customFormat="1" ht="18.75">
      <c r="A118" s="69"/>
      <c r="B118" s="41" t="s">
        <v>393</v>
      </c>
      <c r="C118" s="42" t="s">
        <v>457</v>
      </c>
      <c r="D118" s="42" t="s">
        <v>452</v>
      </c>
      <c r="E118" s="42" t="s">
        <v>464</v>
      </c>
      <c r="F118" s="42" t="s">
        <v>392</v>
      </c>
      <c r="G118" s="42"/>
      <c r="H118" s="43"/>
      <c r="I118" s="43"/>
      <c r="J118" s="43"/>
      <c r="K118" s="39"/>
      <c r="L118" s="44">
        <f t="shared" si="24"/>
        <v>142.5</v>
      </c>
      <c r="M118" s="44">
        <f t="shared" si="24"/>
        <v>142.5</v>
      </c>
      <c r="N118" s="44">
        <f>SUM(N119)</f>
        <v>60.2</v>
      </c>
      <c r="O118" s="40">
        <f t="shared" si="14"/>
        <v>42.24561403508772</v>
      </c>
    </row>
    <row r="119" spans="1:15" s="5" customFormat="1" ht="129" customHeight="1">
      <c r="A119" s="69"/>
      <c r="B119" s="60" t="s">
        <v>717</v>
      </c>
      <c r="C119" s="42" t="s">
        <v>457</v>
      </c>
      <c r="D119" s="42" t="s">
        <v>452</v>
      </c>
      <c r="E119" s="42" t="s">
        <v>464</v>
      </c>
      <c r="F119" s="42" t="s">
        <v>394</v>
      </c>
      <c r="G119" s="42"/>
      <c r="H119" s="43"/>
      <c r="I119" s="43"/>
      <c r="J119" s="43"/>
      <c r="K119" s="39"/>
      <c r="L119" s="44">
        <f t="shared" si="24"/>
        <v>142.5</v>
      </c>
      <c r="M119" s="44">
        <f t="shared" si="24"/>
        <v>142.5</v>
      </c>
      <c r="N119" s="44">
        <f t="shared" si="24"/>
        <v>60.2</v>
      </c>
      <c r="O119" s="40">
        <f t="shared" si="14"/>
        <v>42.24561403508772</v>
      </c>
    </row>
    <row r="120" spans="1:15" s="5" customFormat="1" ht="20.25" customHeight="1">
      <c r="A120" s="69"/>
      <c r="B120" s="41" t="s">
        <v>595</v>
      </c>
      <c r="C120" s="42" t="s">
        <v>457</v>
      </c>
      <c r="D120" s="42" t="s">
        <v>452</v>
      </c>
      <c r="E120" s="42" t="s">
        <v>464</v>
      </c>
      <c r="F120" s="42" t="s">
        <v>394</v>
      </c>
      <c r="G120" s="42" t="s">
        <v>596</v>
      </c>
      <c r="H120" s="43"/>
      <c r="I120" s="43"/>
      <c r="J120" s="43"/>
      <c r="K120" s="39"/>
      <c r="L120" s="44">
        <v>142.5</v>
      </c>
      <c r="M120" s="44">
        <v>142.5</v>
      </c>
      <c r="N120" s="47">
        <v>60.2</v>
      </c>
      <c r="O120" s="40">
        <f t="shared" si="14"/>
        <v>42.24561403508772</v>
      </c>
    </row>
    <row r="121" spans="1:15" s="5" customFormat="1" ht="18.75" customHeight="1">
      <c r="A121" s="69"/>
      <c r="B121" s="41" t="s">
        <v>22</v>
      </c>
      <c r="C121" s="42" t="s">
        <v>457</v>
      </c>
      <c r="D121" s="42" t="s">
        <v>452</v>
      </c>
      <c r="E121" s="42" t="s">
        <v>464</v>
      </c>
      <c r="F121" s="42" t="s">
        <v>527</v>
      </c>
      <c r="G121" s="42"/>
      <c r="H121" s="43" t="e">
        <f>SUM(H124,#REF!)</f>
        <v>#REF!</v>
      </c>
      <c r="I121" s="43" t="e">
        <f>SUM(I124,#REF!)</f>
        <v>#REF!</v>
      </c>
      <c r="J121" s="43" t="e">
        <f>SUM(J124,#REF!)</f>
        <v>#REF!</v>
      </c>
      <c r="K121" s="39" t="e">
        <f t="shared" si="15"/>
        <v>#REF!</v>
      </c>
      <c r="L121" s="44">
        <f>SUM(L122,L124)</f>
        <v>308.8</v>
      </c>
      <c r="M121" s="44">
        <f>SUM(M122,M124)</f>
        <v>308.8</v>
      </c>
      <c r="N121" s="44">
        <f>SUM(N122,N124)</f>
        <v>303.7</v>
      </c>
      <c r="O121" s="40">
        <f t="shared" si="14"/>
        <v>98.34844559585491</v>
      </c>
    </row>
    <row r="122" spans="1:15" s="5" customFormat="1" ht="56.25">
      <c r="A122" s="69"/>
      <c r="B122" s="41" t="s">
        <v>396</v>
      </c>
      <c r="C122" s="42" t="s">
        <v>457</v>
      </c>
      <c r="D122" s="42" t="s">
        <v>452</v>
      </c>
      <c r="E122" s="42" t="s">
        <v>464</v>
      </c>
      <c r="F122" s="42" t="s">
        <v>395</v>
      </c>
      <c r="G122" s="42"/>
      <c r="H122" s="43"/>
      <c r="I122" s="43"/>
      <c r="J122" s="43"/>
      <c r="K122" s="39"/>
      <c r="L122" s="44">
        <f>SUM(L123)</f>
        <v>305</v>
      </c>
      <c r="M122" s="44">
        <f>SUM(M123)</f>
        <v>305</v>
      </c>
      <c r="N122" s="44">
        <f>SUM(N123)</f>
        <v>300</v>
      </c>
      <c r="O122" s="40">
        <f t="shared" si="14"/>
        <v>98.36065573770492</v>
      </c>
    </row>
    <row r="123" spans="1:15" s="5" customFormat="1" ht="18.75" customHeight="1">
      <c r="A123" s="69"/>
      <c r="B123" s="41" t="s">
        <v>595</v>
      </c>
      <c r="C123" s="42" t="s">
        <v>457</v>
      </c>
      <c r="D123" s="42" t="s">
        <v>452</v>
      </c>
      <c r="E123" s="42" t="s">
        <v>464</v>
      </c>
      <c r="F123" s="42" t="s">
        <v>395</v>
      </c>
      <c r="G123" s="42" t="s">
        <v>596</v>
      </c>
      <c r="H123" s="43"/>
      <c r="I123" s="43"/>
      <c r="J123" s="43"/>
      <c r="K123" s="39"/>
      <c r="L123" s="44">
        <v>305</v>
      </c>
      <c r="M123" s="44">
        <v>305</v>
      </c>
      <c r="N123" s="44">
        <v>300</v>
      </c>
      <c r="O123" s="40">
        <f t="shared" si="14"/>
        <v>98.36065573770492</v>
      </c>
    </row>
    <row r="124" spans="1:15" s="5" customFormat="1" ht="56.25" customHeight="1">
      <c r="A124" s="69"/>
      <c r="B124" s="41" t="s">
        <v>550</v>
      </c>
      <c r="C124" s="42" t="s">
        <v>457</v>
      </c>
      <c r="D124" s="42" t="s">
        <v>452</v>
      </c>
      <c r="E124" s="42" t="s">
        <v>464</v>
      </c>
      <c r="F124" s="42" t="s">
        <v>151</v>
      </c>
      <c r="G124" s="42"/>
      <c r="H124" s="43">
        <f aca="true" t="shared" si="25" ref="H124:J125">H125</f>
        <v>8475.48</v>
      </c>
      <c r="I124" s="43">
        <f t="shared" si="25"/>
        <v>0</v>
      </c>
      <c r="J124" s="43">
        <f t="shared" si="25"/>
        <v>0</v>
      </c>
      <c r="K124" s="39">
        <f t="shared" si="15"/>
        <v>8475.48</v>
      </c>
      <c r="L124" s="44">
        <f aca="true" t="shared" si="26" ref="L124:N125">L125</f>
        <v>3.8</v>
      </c>
      <c r="M124" s="44">
        <f t="shared" si="26"/>
        <v>3.8</v>
      </c>
      <c r="N124" s="44">
        <f t="shared" si="26"/>
        <v>3.7</v>
      </c>
      <c r="O124" s="40">
        <f t="shared" si="14"/>
        <v>97.36842105263159</v>
      </c>
    </row>
    <row r="125" spans="1:15" s="5" customFormat="1" ht="36" customHeight="1">
      <c r="A125" s="69"/>
      <c r="B125" s="41" t="s">
        <v>152</v>
      </c>
      <c r="C125" s="42" t="s">
        <v>457</v>
      </c>
      <c r="D125" s="42" t="s">
        <v>452</v>
      </c>
      <c r="E125" s="42" t="s">
        <v>464</v>
      </c>
      <c r="F125" s="42" t="s">
        <v>153</v>
      </c>
      <c r="G125" s="42"/>
      <c r="H125" s="43">
        <f t="shared" si="25"/>
        <v>8475.48</v>
      </c>
      <c r="I125" s="43">
        <f t="shared" si="25"/>
        <v>0</v>
      </c>
      <c r="J125" s="43">
        <f t="shared" si="25"/>
        <v>0</v>
      </c>
      <c r="K125" s="39">
        <f t="shared" si="15"/>
        <v>8475.48</v>
      </c>
      <c r="L125" s="44">
        <f t="shared" si="26"/>
        <v>3.8</v>
      </c>
      <c r="M125" s="44">
        <f t="shared" si="26"/>
        <v>3.8</v>
      </c>
      <c r="N125" s="44">
        <f t="shared" si="26"/>
        <v>3.7</v>
      </c>
      <c r="O125" s="40">
        <f t="shared" si="14"/>
        <v>97.36842105263159</v>
      </c>
    </row>
    <row r="126" spans="1:15" s="5" customFormat="1" ht="18.75" customHeight="1">
      <c r="A126" s="69"/>
      <c r="B126" s="41" t="s">
        <v>595</v>
      </c>
      <c r="C126" s="42" t="s">
        <v>457</v>
      </c>
      <c r="D126" s="42" t="s">
        <v>452</v>
      </c>
      <c r="E126" s="42" t="s">
        <v>464</v>
      </c>
      <c r="F126" s="42" t="s">
        <v>153</v>
      </c>
      <c r="G126" s="42" t="s">
        <v>596</v>
      </c>
      <c r="H126" s="43">
        <v>8475.48</v>
      </c>
      <c r="I126" s="43"/>
      <c r="J126" s="43"/>
      <c r="K126" s="39">
        <f t="shared" si="15"/>
        <v>8475.48</v>
      </c>
      <c r="L126" s="44">
        <v>3.8</v>
      </c>
      <c r="M126" s="44">
        <v>3.8</v>
      </c>
      <c r="N126" s="47">
        <v>3.7</v>
      </c>
      <c r="O126" s="40">
        <f t="shared" si="14"/>
        <v>97.36842105263159</v>
      </c>
    </row>
    <row r="127" spans="1:15" s="5" customFormat="1" ht="18.75" hidden="1">
      <c r="A127" s="69"/>
      <c r="B127" s="41" t="s">
        <v>524</v>
      </c>
      <c r="C127" s="42" t="s">
        <v>457</v>
      </c>
      <c r="D127" s="42" t="s">
        <v>452</v>
      </c>
      <c r="E127" s="42" t="s">
        <v>464</v>
      </c>
      <c r="F127" s="42" t="s">
        <v>528</v>
      </c>
      <c r="G127" s="42" t="s">
        <v>525</v>
      </c>
      <c r="H127" s="43"/>
      <c r="I127" s="43"/>
      <c r="J127" s="43"/>
      <c r="K127" s="39">
        <f t="shared" si="15"/>
        <v>0</v>
      </c>
      <c r="L127" s="44">
        <v>0</v>
      </c>
      <c r="M127" s="49"/>
      <c r="N127" s="47"/>
      <c r="O127" s="40" t="e">
        <f t="shared" si="14"/>
        <v>#DIV/0!</v>
      </c>
    </row>
    <row r="128" spans="1:15" s="5" customFormat="1" ht="19.5" customHeight="1">
      <c r="A128" s="69" t="s">
        <v>309</v>
      </c>
      <c r="B128" s="41" t="s">
        <v>529</v>
      </c>
      <c r="C128" s="42" t="s">
        <v>457</v>
      </c>
      <c r="D128" s="42" t="s">
        <v>452</v>
      </c>
      <c r="E128" s="42" t="s">
        <v>467</v>
      </c>
      <c r="F128" s="42"/>
      <c r="G128" s="42"/>
      <c r="H128" s="43">
        <f>H132</f>
        <v>200000</v>
      </c>
      <c r="I128" s="43">
        <f>I132</f>
        <v>0</v>
      </c>
      <c r="J128" s="43">
        <f>J132</f>
        <v>0</v>
      </c>
      <c r="K128" s="39">
        <f t="shared" si="15"/>
        <v>200000</v>
      </c>
      <c r="L128" s="44">
        <f>L129+L132</f>
        <v>500</v>
      </c>
      <c r="M128" s="44">
        <f>M129+M132</f>
        <v>696</v>
      </c>
      <c r="N128" s="44">
        <f>N129+N132</f>
        <v>473.9</v>
      </c>
      <c r="O128" s="40">
        <f t="shared" si="14"/>
        <v>68.08908045977012</v>
      </c>
    </row>
    <row r="129" spans="1:15" s="5" customFormat="1" ht="19.5" customHeight="1">
      <c r="A129" s="69"/>
      <c r="B129" s="41" t="s">
        <v>22</v>
      </c>
      <c r="C129" s="42" t="s">
        <v>457</v>
      </c>
      <c r="D129" s="42" t="s">
        <v>452</v>
      </c>
      <c r="E129" s="42" t="s">
        <v>467</v>
      </c>
      <c r="F129" s="42" t="s">
        <v>527</v>
      </c>
      <c r="G129" s="42"/>
      <c r="H129" s="43"/>
      <c r="I129" s="43"/>
      <c r="J129" s="43"/>
      <c r="K129" s="39"/>
      <c r="L129" s="44">
        <f aca="true" t="shared" si="27" ref="L129:N130">SUM(L130)</f>
        <v>0</v>
      </c>
      <c r="M129" s="44">
        <f t="shared" si="27"/>
        <v>196</v>
      </c>
      <c r="N129" s="44">
        <f t="shared" si="27"/>
        <v>0</v>
      </c>
      <c r="O129" s="40">
        <f t="shared" si="14"/>
        <v>0</v>
      </c>
    </row>
    <row r="130" spans="1:15" s="5" customFormat="1" ht="60.75" customHeight="1">
      <c r="A130" s="69"/>
      <c r="B130" s="41" t="s">
        <v>551</v>
      </c>
      <c r="C130" s="42" t="s">
        <v>457</v>
      </c>
      <c r="D130" s="42" t="s">
        <v>452</v>
      </c>
      <c r="E130" s="42" t="s">
        <v>467</v>
      </c>
      <c r="F130" s="42" t="s">
        <v>397</v>
      </c>
      <c r="G130" s="42"/>
      <c r="H130" s="43"/>
      <c r="I130" s="43"/>
      <c r="J130" s="43"/>
      <c r="K130" s="39"/>
      <c r="L130" s="44">
        <f t="shared" si="27"/>
        <v>0</v>
      </c>
      <c r="M130" s="44">
        <f t="shared" si="27"/>
        <v>196</v>
      </c>
      <c r="N130" s="44">
        <f t="shared" si="27"/>
        <v>0</v>
      </c>
      <c r="O130" s="40">
        <f t="shared" si="14"/>
        <v>0</v>
      </c>
    </row>
    <row r="131" spans="1:15" s="5" customFormat="1" ht="19.5" customHeight="1">
      <c r="A131" s="69"/>
      <c r="B131" s="41" t="s">
        <v>595</v>
      </c>
      <c r="C131" s="42" t="s">
        <v>457</v>
      </c>
      <c r="D131" s="42" t="s">
        <v>452</v>
      </c>
      <c r="E131" s="42" t="s">
        <v>467</v>
      </c>
      <c r="F131" s="42" t="s">
        <v>397</v>
      </c>
      <c r="G131" s="42" t="s">
        <v>596</v>
      </c>
      <c r="H131" s="43"/>
      <c r="I131" s="43"/>
      <c r="J131" s="43"/>
      <c r="K131" s="39"/>
      <c r="L131" s="44">
        <v>0</v>
      </c>
      <c r="M131" s="44">
        <v>196</v>
      </c>
      <c r="N131" s="44">
        <v>0</v>
      </c>
      <c r="O131" s="40">
        <f t="shared" si="14"/>
        <v>0</v>
      </c>
    </row>
    <row r="132" spans="1:15" s="5" customFormat="1" ht="18.75" customHeight="1">
      <c r="A132" s="69"/>
      <c r="B132" s="41" t="s">
        <v>154</v>
      </c>
      <c r="C132" s="42" t="s">
        <v>457</v>
      </c>
      <c r="D132" s="42" t="s">
        <v>452</v>
      </c>
      <c r="E132" s="42" t="s">
        <v>467</v>
      </c>
      <c r="F132" s="42" t="s">
        <v>530</v>
      </c>
      <c r="G132" s="42"/>
      <c r="H132" s="43">
        <f>H133</f>
        <v>200000</v>
      </c>
      <c r="I132" s="43">
        <f>I133</f>
        <v>0</v>
      </c>
      <c r="J132" s="43">
        <f>J133</f>
        <v>0</v>
      </c>
      <c r="K132" s="39">
        <f t="shared" si="15"/>
        <v>200000</v>
      </c>
      <c r="L132" s="44">
        <f>L133</f>
        <v>500</v>
      </c>
      <c r="M132" s="44">
        <f>M133</f>
        <v>500</v>
      </c>
      <c r="N132" s="44">
        <f>N133</f>
        <v>473.9</v>
      </c>
      <c r="O132" s="40">
        <f t="shared" si="14"/>
        <v>94.78</v>
      </c>
    </row>
    <row r="133" spans="1:15" s="5" customFormat="1" ht="56.25">
      <c r="A133" s="69"/>
      <c r="B133" s="41" t="s">
        <v>338</v>
      </c>
      <c r="C133" s="42" t="s">
        <v>457</v>
      </c>
      <c r="D133" s="42" t="s">
        <v>452</v>
      </c>
      <c r="E133" s="42" t="s">
        <v>467</v>
      </c>
      <c r="F133" s="42" t="s">
        <v>339</v>
      </c>
      <c r="G133" s="42"/>
      <c r="H133" s="43">
        <f>SUM(H134:H134)</f>
        <v>200000</v>
      </c>
      <c r="I133" s="43">
        <f>SUM(I134:I134)</f>
        <v>0</v>
      </c>
      <c r="J133" s="43">
        <f>SUM(J134:J134)</f>
        <v>0</v>
      </c>
      <c r="K133" s="39">
        <f t="shared" si="15"/>
        <v>200000</v>
      </c>
      <c r="L133" s="44">
        <f>SUM(L134:L135)</f>
        <v>500</v>
      </c>
      <c r="M133" s="44">
        <f>SUM(M134:M135)</f>
        <v>500</v>
      </c>
      <c r="N133" s="44">
        <f>SUM(N134:N135)</f>
        <v>473.9</v>
      </c>
      <c r="O133" s="40">
        <f t="shared" si="14"/>
        <v>94.78</v>
      </c>
    </row>
    <row r="134" spans="1:15" s="5" customFormat="1" ht="18.75">
      <c r="A134" s="69"/>
      <c r="B134" s="41" t="s">
        <v>595</v>
      </c>
      <c r="C134" s="42" t="s">
        <v>457</v>
      </c>
      <c r="D134" s="42" t="s">
        <v>452</v>
      </c>
      <c r="E134" s="42" t="s">
        <v>467</v>
      </c>
      <c r="F134" s="42" t="s">
        <v>339</v>
      </c>
      <c r="G134" s="42" t="s">
        <v>596</v>
      </c>
      <c r="H134" s="43">
        <v>200000</v>
      </c>
      <c r="I134" s="43"/>
      <c r="J134" s="43"/>
      <c r="K134" s="39">
        <f t="shared" si="15"/>
        <v>200000</v>
      </c>
      <c r="L134" s="48">
        <v>340</v>
      </c>
      <c r="M134" s="48">
        <v>340</v>
      </c>
      <c r="N134" s="47">
        <v>313.9</v>
      </c>
      <c r="O134" s="40">
        <f t="shared" si="14"/>
        <v>92.3235294117647</v>
      </c>
    </row>
    <row r="135" spans="1:15" s="5" customFormat="1" ht="18.75">
      <c r="A135" s="69"/>
      <c r="B135" s="41" t="s">
        <v>469</v>
      </c>
      <c r="C135" s="42" t="s">
        <v>457</v>
      </c>
      <c r="D135" s="42" t="s">
        <v>452</v>
      </c>
      <c r="E135" s="42" t="s">
        <v>467</v>
      </c>
      <c r="F135" s="42" t="s">
        <v>339</v>
      </c>
      <c r="G135" s="42" t="s">
        <v>470</v>
      </c>
      <c r="H135" s="43"/>
      <c r="I135" s="43"/>
      <c r="J135" s="43"/>
      <c r="K135" s="39"/>
      <c r="L135" s="48">
        <v>160</v>
      </c>
      <c r="M135" s="48">
        <v>160</v>
      </c>
      <c r="N135" s="47">
        <v>160</v>
      </c>
      <c r="O135" s="40">
        <f t="shared" si="14"/>
        <v>100</v>
      </c>
    </row>
    <row r="136" spans="1:15" s="5" customFormat="1" ht="18.75" customHeight="1">
      <c r="A136" s="69" t="s">
        <v>531</v>
      </c>
      <c r="B136" s="41" t="s">
        <v>636</v>
      </c>
      <c r="C136" s="42" t="s">
        <v>457</v>
      </c>
      <c r="D136" s="42" t="s">
        <v>637</v>
      </c>
      <c r="E136" s="42"/>
      <c r="F136" s="42"/>
      <c r="G136" s="42"/>
      <c r="H136" s="43" t="e">
        <f>#REF!+H137</f>
        <v>#REF!</v>
      </c>
      <c r="I136" s="43" t="e">
        <f>#REF!+I137</f>
        <v>#REF!</v>
      </c>
      <c r="J136" s="43" t="e">
        <f>#REF!+J137</f>
        <v>#REF!</v>
      </c>
      <c r="K136" s="39" t="e">
        <f t="shared" si="15"/>
        <v>#REF!</v>
      </c>
      <c r="L136" s="44">
        <f>L137</f>
        <v>252</v>
      </c>
      <c r="M136" s="44">
        <f>M137</f>
        <v>252</v>
      </c>
      <c r="N136" s="44">
        <f>N137</f>
        <v>252</v>
      </c>
      <c r="O136" s="40">
        <f t="shared" si="14"/>
        <v>100</v>
      </c>
    </row>
    <row r="137" spans="1:15" s="5" customFormat="1" ht="18.75" customHeight="1">
      <c r="A137" s="69" t="s">
        <v>534</v>
      </c>
      <c r="B137" s="41" t="s">
        <v>704</v>
      </c>
      <c r="C137" s="42" t="s">
        <v>457</v>
      </c>
      <c r="D137" s="42" t="s">
        <v>637</v>
      </c>
      <c r="E137" s="42" t="s">
        <v>637</v>
      </c>
      <c r="F137" s="42"/>
      <c r="G137" s="42"/>
      <c r="H137" s="43">
        <f aca="true" t="shared" si="28" ref="H137:J138">H138</f>
        <v>595000</v>
      </c>
      <c r="I137" s="43">
        <f t="shared" si="28"/>
        <v>0</v>
      </c>
      <c r="J137" s="43">
        <f t="shared" si="28"/>
        <v>0</v>
      </c>
      <c r="K137" s="39">
        <f t="shared" si="15"/>
        <v>595000</v>
      </c>
      <c r="L137" s="44">
        <f>L138</f>
        <v>252</v>
      </c>
      <c r="M137" s="44">
        <f aca="true" t="shared" si="29" ref="M137:N140">M138</f>
        <v>252</v>
      </c>
      <c r="N137" s="44">
        <f t="shared" si="29"/>
        <v>252</v>
      </c>
      <c r="O137" s="40">
        <f aca="true" t="shared" si="30" ref="O137:O200">N137*100/M137</f>
        <v>100</v>
      </c>
    </row>
    <row r="138" spans="1:15" s="5" customFormat="1" ht="18.75" customHeight="1">
      <c r="A138" s="69"/>
      <c r="B138" s="41" t="s">
        <v>22</v>
      </c>
      <c r="C138" s="42" t="s">
        <v>457</v>
      </c>
      <c r="D138" s="42" t="s">
        <v>637</v>
      </c>
      <c r="E138" s="42" t="s">
        <v>637</v>
      </c>
      <c r="F138" s="42" t="s">
        <v>527</v>
      </c>
      <c r="G138" s="42"/>
      <c r="H138" s="43">
        <f t="shared" si="28"/>
        <v>595000</v>
      </c>
      <c r="I138" s="43">
        <f t="shared" si="28"/>
        <v>0</v>
      </c>
      <c r="J138" s="43">
        <f t="shared" si="28"/>
        <v>0</v>
      </c>
      <c r="K138" s="39">
        <f t="shared" si="15"/>
        <v>595000</v>
      </c>
      <c r="L138" s="44">
        <f>L139</f>
        <v>252</v>
      </c>
      <c r="M138" s="44">
        <f t="shared" si="29"/>
        <v>252</v>
      </c>
      <c r="N138" s="44">
        <f t="shared" si="29"/>
        <v>252</v>
      </c>
      <c r="O138" s="40">
        <f t="shared" si="30"/>
        <v>100</v>
      </c>
    </row>
    <row r="139" spans="1:15" s="5" customFormat="1" ht="18.75" customHeight="1">
      <c r="A139" s="69"/>
      <c r="B139" s="41" t="s">
        <v>159</v>
      </c>
      <c r="C139" s="42" t="s">
        <v>457</v>
      </c>
      <c r="D139" s="42" t="s">
        <v>637</v>
      </c>
      <c r="E139" s="42" t="s">
        <v>637</v>
      </c>
      <c r="F139" s="42" t="s">
        <v>705</v>
      </c>
      <c r="G139" s="42"/>
      <c r="H139" s="43">
        <f>H141</f>
        <v>595000</v>
      </c>
      <c r="I139" s="43">
        <f>I141</f>
        <v>0</v>
      </c>
      <c r="J139" s="43">
        <f>J141</f>
        <v>0</v>
      </c>
      <c r="K139" s="39">
        <f t="shared" si="15"/>
        <v>595000</v>
      </c>
      <c r="L139" s="44">
        <f>L140</f>
        <v>252</v>
      </c>
      <c r="M139" s="44">
        <f t="shared" si="29"/>
        <v>252</v>
      </c>
      <c r="N139" s="44">
        <f t="shared" si="29"/>
        <v>252</v>
      </c>
      <c r="O139" s="40">
        <f t="shared" si="30"/>
        <v>100</v>
      </c>
    </row>
    <row r="140" spans="1:15" s="5" customFormat="1" ht="76.5" customHeight="1">
      <c r="A140" s="69"/>
      <c r="B140" s="41" t="s">
        <v>399</v>
      </c>
      <c r="C140" s="42" t="s">
        <v>457</v>
      </c>
      <c r="D140" s="42" t="s">
        <v>637</v>
      </c>
      <c r="E140" s="42" t="s">
        <v>637</v>
      </c>
      <c r="F140" s="42" t="s">
        <v>398</v>
      </c>
      <c r="G140" s="42"/>
      <c r="H140" s="43"/>
      <c r="I140" s="43"/>
      <c r="J140" s="43"/>
      <c r="K140" s="39"/>
      <c r="L140" s="44">
        <f>L141</f>
        <v>252</v>
      </c>
      <c r="M140" s="44">
        <f t="shared" si="29"/>
        <v>252</v>
      </c>
      <c r="N140" s="44">
        <f t="shared" si="29"/>
        <v>252</v>
      </c>
      <c r="O140" s="40">
        <f t="shared" si="30"/>
        <v>100</v>
      </c>
    </row>
    <row r="141" spans="1:15" s="5" customFormat="1" ht="37.5">
      <c r="A141" s="69"/>
      <c r="B141" s="41" t="s">
        <v>725</v>
      </c>
      <c r="C141" s="42" t="s">
        <v>457</v>
      </c>
      <c r="D141" s="42" t="s">
        <v>637</v>
      </c>
      <c r="E141" s="42" t="s">
        <v>637</v>
      </c>
      <c r="F141" s="42" t="s">
        <v>398</v>
      </c>
      <c r="G141" s="42" t="s">
        <v>726</v>
      </c>
      <c r="H141" s="43">
        <v>595000</v>
      </c>
      <c r="I141" s="43"/>
      <c r="J141" s="43"/>
      <c r="K141" s="39">
        <f t="shared" si="15"/>
        <v>595000</v>
      </c>
      <c r="L141" s="44">
        <v>252</v>
      </c>
      <c r="M141" s="44">
        <v>252</v>
      </c>
      <c r="N141" s="44">
        <v>252</v>
      </c>
      <c r="O141" s="40">
        <f t="shared" si="30"/>
        <v>100</v>
      </c>
    </row>
    <row r="142" spans="1:15" s="5" customFormat="1" ht="18.75">
      <c r="A142" s="69" t="s">
        <v>536</v>
      </c>
      <c r="B142" s="41" t="s">
        <v>537</v>
      </c>
      <c r="C142" s="42" t="s">
        <v>457</v>
      </c>
      <c r="D142" s="42" t="s">
        <v>511</v>
      </c>
      <c r="E142" s="42"/>
      <c r="F142" s="42"/>
      <c r="G142" s="42"/>
      <c r="H142" s="43">
        <f aca="true" t="shared" si="31" ref="H142:N145">H143</f>
        <v>12317200</v>
      </c>
      <c r="I142" s="43">
        <f t="shared" si="31"/>
        <v>0</v>
      </c>
      <c r="J142" s="43">
        <f t="shared" si="31"/>
        <v>0</v>
      </c>
      <c r="K142" s="39">
        <f aca="true" t="shared" si="32" ref="K142:K232">SUM(H142:J142)</f>
        <v>12317200</v>
      </c>
      <c r="L142" s="44">
        <f t="shared" si="31"/>
        <v>3950</v>
      </c>
      <c r="M142" s="44">
        <f t="shared" si="31"/>
        <v>3950</v>
      </c>
      <c r="N142" s="44">
        <f t="shared" si="31"/>
        <v>3623.2</v>
      </c>
      <c r="O142" s="40">
        <f t="shared" si="30"/>
        <v>91.72658227848102</v>
      </c>
    </row>
    <row r="143" spans="1:15" s="5" customFormat="1" ht="38.25" customHeight="1">
      <c r="A143" s="69" t="s">
        <v>543</v>
      </c>
      <c r="B143" s="41" t="s">
        <v>552</v>
      </c>
      <c r="C143" s="42" t="s">
        <v>457</v>
      </c>
      <c r="D143" s="42" t="s">
        <v>511</v>
      </c>
      <c r="E143" s="42" t="s">
        <v>516</v>
      </c>
      <c r="F143" s="42"/>
      <c r="G143" s="42"/>
      <c r="H143" s="43">
        <f t="shared" si="31"/>
        <v>12317200</v>
      </c>
      <c r="I143" s="43">
        <f t="shared" si="31"/>
        <v>0</v>
      </c>
      <c r="J143" s="43">
        <f t="shared" si="31"/>
        <v>0</v>
      </c>
      <c r="K143" s="39">
        <f t="shared" si="32"/>
        <v>12317200</v>
      </c>
      <c r="L143" s="44">
        <f t="shared" si="31"/>
        <v>3950</v>
      </c>
      <c r="M143" s="44">
        <f t="shared" si="31"/>
        <v>3950</v>
      </c>
      <c r="N143" s="44">
        <f t="shared" si="31"/>
        <v>3623.2</v>
      </c>
      <c r="O143" s="40">
        <f t="shared" si="30"/>
        <v>91.72658227848102</v>
      </c>
    </row>
    <row r="144" spans="1:15" s="5" customFormat="1" ht="19.5" customHeight="1">
      <c r="A144" s="69"/>
      <c r="B144" s="41" t="s">
        <v>154</v>
      </c>
      <c r="C144" s="42" t="s">
        <v>457</v>
      </c>
      <c r="D144" s="42" t="s">
        <v>511</v>
      </c>
      <c r="E144" s="42" t="s">
        <v>516</v>
      </c>
      <c r="F144" s="42" t="s">
        <v>530</v>
      </c>
      <c r="G144" s="42"/>
      <c r="H144" s="43">
        <f t="shared" si="31"/>
        <v>12317200</v>
      </c>
      <c r="I144" s="43">
        <f t="shared" si="31"/>
        <v>0</v>
      </c>
      <c r="J144" s="43">
        <f t="shared" si="31"/>
        <v>0</v>
      </c>
      <c r="K144" s="39">
        <f t="shared" si="32"/>
        <v>12317200</v>
      </c>
      <c r="L144" s="44">
        <f t="shared" si="31"/>
        <v>3950</v>
      </c>
      <c r="M144" s="44">
        <f t="shared" si="31"/>
        <v>3950</v>
      </c>
      <c r="N144" s="44">
        <f t="shared" si="31"/>
        <v>3623.2</v>
      </c>
      <c r="O144" s="40">
        <f t="shared" si="30"/>
        <v>91.72658227848102</v>
      </c>
    </row>
    <row r="145" spans="1:15" s="5" customFormat="1" ht="55.5" customHeight="1">
      <c r="A145" s="69"/>
      <c r="B145" s="41" t="s">
        <v>539</v>
      </c>
      <c r="C145" s="42" t="s">
        <v>457</v>
      </c>
      <c r="D145" s="42" t="s">
        <v>511</v>
      </c>
      <c r="E145" s="42" t="s">
        <v>516</v>
      </c>
      <c r="F145" s="42" t="s">
        <v>540</v>
      </c>
      <c r="G145" s="42"/>
      <c r="H145" s="43">
        <f t="shared" si="31"/>
        <v>12317200</v>
      </c>
      <c r="I145" s="43">
        <f t="shared" si="31"/>
        <v>0</v>
      </c>
      <c r="J145" s="43">
        <f t="shared" si="31"/>
        <v>0</v>
      </c>
      <c r="K145" s="39">
        <f t="shared" si="32"/>
        <v>12317200</v>
      </c>
      <c r="L145" s="44">
        <f t="shared" si="31"/>
        <v>3950</v>
      </c>
      <c r="M145" s="44">
        <f t="shared" si="31"/>
        <v>3950</v>
      </c>
      <c r="N145" s="44">
        <f t="shared" si="31"/>
        <v>3623.2</v>
      </c>
      <c r="O145" s="40">
        <f t="shared" si="30"/>
        <v>91.72658227848102</v>
      </c>
    </row>
    <row r="146" spans="1:15" s="5" customFormat="1" ht="37.5">
      <c r="A146" s="69"/>
      <c r="B146" s="41" t="s">
        <v>541</v>
      </c>
      <c r="C146" s="42" t="s">
        <v>457</v>
      </c>
      <c r="D146" s="42" t="s">
        <v>511</v>
      </c>
      <c r="E146" s="42" t="s">
        <v>516</v>
      </c>
      <c r="F146" s="42" t="s">
        <v>540</v>
      </c>
      <c r="G146" s="42" t="s">
        <v>542</v>
      </c>
      <c r="H146" s="43">
        <v>12317200</v>
      </c>
      <c r="I146" s="43"/>
      <c r="J146" s="43"/>
      <c r="K146" s="39">
        <f t="shared" si="32"/>
        <v>12317200</v>
      </c>
      <c r="L146" s="44">
        <v>3950</v>
      </c>
      <c r="M146" s="44">
        <v>3950</v>
      </c>
      <c r="N146" s="47">
        <v>3623.2</v>
      </c>
      <c r="O146" s="40">
        <f t="shared" si="30"/>
        <v>91.72658227848102</v>
      </c>
    </row>
    <row r="147" spans="1:15" s="5" customFormat="1" ht="18.75">
      <c r="A147" s="69" t="s">
        <v>544</v>
      </c>
      <c r="B147" s="41" t="s">
        <v>586</v>
      </c>
      <c r="C147" s="42" t="s">
        <v>457</v>
      </c>
      <c r="D147" s="42" t="s">
        <v>516</v>
      </c>
      <c r="E147" s="42"/>
      <c r="F147" s="42"/>
      <c r="G147" s="42"/>
      <c r="H147" s="43" t="e">
        <f>SUM(H148,H153,H182)</f>
        <v>#REF!</v>
      </c>
      <c r="I147" s="43" t="e">
        <f>SUM(I148,I153,I182)</f>
        <v>#REF!</v>
      </c>
      <c r="J147" s="43" t="e">
        <f>SUM(J148,J153,J182)</f>
        <v>#REF!</v>
      </c>
      <c r="K147" s="39" t="e">
        <f t="shared" si="32"/>
        <v>#REF!</v>
      </c>
      <c r="L147" s="44">
        <f>SUM(L148,L153,L182)</f>
        <v>31633.199999999997</v>
      </c>
      <c r="M147" s="44">
        <f>SUM(M148,M153,M182)</f>
        <v>31633.199999999997</v>
      </c>
      <c r="N147" s="44">
        <f>SUM(N148,N153,N182)</f>
        <v>30156.100000000002</v>
      </c>
      <c r="O147" s="40">
        <f t="shared" si="30"/>
        <v>95.33053880100654</v>
      </c>
    </row>
    <row r="148" spans="1:15" s="5" customFormat="1" ht="18.75">
      <c r="A148" s="69" t="s">
        <v>588</v>
      </c>
      <c r="B148" s="41" t="s">
        <v>587</v>
      </c>
      <c r="C148" s="42" t="s">
        <v>457</v>
      </c>
      <c r="D148" s="42" t="s">
        <v>516</v>
      </c>
      <c r="E148" s="42" t="s">
        <v>436</v>
      </c>
      <c r="F148" s="42"/>
      <c r="G148" s="42"/>
      <c r="H148" s="43">
        <f aca="true" t="shared" si="33" ref="H148:J149">H149</f>
        <v>2173700</v>
      </c>
      <c r="I148" s="43">
        <f t="shared" si="33"/>
        <v>45700</v>
      </c>
      <c r="J148" s="43">
        <f t="shared" si="33"/>
        <v>0</v>
      </c>
      <c r="K148" s="39">
        <f t="shared" si="32"/>
        <v>2219400</v>
      </c>
      <c r="L148" s="44">
        <f aca="true" t="shared" si="34" ref="L148:N151">L149</f>
        <v>3041.1</v>
      </c>
      <c r="M148" s="44">
        <f t="shared" si="34"/>
        <v>3041.1</v>
      </c>
      <c r="N148" s="44">
        <f t="shared" si="34"/>
        <v>3039.4</v>
      </c>
      <c r="O148" s="40">
        <f t="shared" si="30"/>
        <v>99.94409917464075</v>
      </c>
    </row>
    <row r="149" spans="1:15" s="5" customFormat="1" ht="19.5" customHeight="1">
      <c r="A149" s="69"/>
      <c r="B149" s="41" t="s">
        <v>589</v>
      </c>
      <c r="C149" s="42" t="s">
        <v>457</v>
      </c>
      <c r="D149" s="42" t="s">
        <v>516</v>
      </c>
      <c r="E149" s="42" t="s">
        <v>436</v>
      </c>
      <c r="F149" s="42" t="s">
        <v>590</v>
      </c>
      <c r="G149" s="42"/>
      <c r="H149" s="43">
        <f t="shared" si="33"/>
        <v>2173700</v>
      </c>
      <c r="I149" s="43">
        <f t="shared" si="33"/>
        <v>45700</v>
      </c>
      <c r="J149" s="43">
        <f t="shared" si="33"/>
        <v>0</v>
      </c>
      <c r="K149" s="39">
        <f t="shared" si="32"/>
        <v>2219400</v>
      </c>
      <c r="L149" s="44">
        <f t="shared" si="34"/>
        <v>3041.1</v>
      </c>
      <c r="M149" s="44">
        <f t="shared" si="34"/>
        <v>3041.1</v>
      </c>
      <c r="N149" s="44">
        <f t="shared" si="34"/>
        <v>3039.4</v>
      </c>
      <c r="O149" s="40">
        <f t="shared" si="30"/>
        <v>99.94409917464075</v>
      </c>
    </row>
    <row r="150" spans="1:15" s="5" customFormat="1" ht="94.5" customHeight="1">
      <c r="A150" s="69"/>
      <c r="B150" s="53" t="s">
        <v>553</v>
      </c>
      <c r="C150" s="42" t="s">
        <v>457</v>
      </c>
      <c r="D150" s="42" t="s">
        <v>516</v>
      </c>
      <c r="E150" s="42" t="s">
        <v>436</v>
      </c>
      <c r="F150" s="42" t="s">
        <v>111</v>
      </c>
      <c r="G150" s="42"/>
      <c r="H150" s="43">
        <f>H152</f>
        <v>2173700</v>
      </c>
      <c r="I150" s="43">
        <f>I152</f>
        <v>45700</v>
      </c>
      <c r="J150" s="43">
        <f>J152</f>
        <v>0</v>
      </c>
      <c r="K150" s="39">
        <f t="shared" si="32"/>
        <v>2219400</v>
      </c>
      <c r="L150" s="44">
        <f>L151</f>
        <v>3041.1</v>
      </c>
      <c r="M150" s="44">
        <f t="shared" si="34"/>
        <v>3041.1</v>
      </c>
      <c r="N150" s="44">
        <f t="shared" si="34"/>
        <v>3039.4</v>
      </c>
      <c r="O150" s="40">
        <f t="shared" si="30"/>
        <v>99.94409917464075</v>
      </c>
    </row>
    <row r="151" spans="1:15" s="5" customFormat="1" ht="18.75">
      <c r="A151" s="69"/>
      <c r="B151" s="53" t="s">
        <v>554</v>
      </c>
      <c r="C151" s="42" t="s">
        <v>457</v>
      </c>
      <c r="D151" s="42" t="s">
        <v>516</v>
      </c>
      <c r="E151" s="42" t="s">
        <v>436</v>
      </c>
      <c r="F151" s="42" t="s">
        <v>313</v>
      </c>
      <c r="G151" s="42"/>
      <c r="H151" s="43"/>
      <c r="I151" s="43"/>
      <c r="J151" s="43"/>
      <c r="K151" s="39"/>
      <c r="L151" s="44">
        <f>L152</f>
        <v>3041.1</v>
      </c>
      <c r="M151" s="44">
        <f t="shared" si="34"/>
        <v>3041.1</v>
      </c>
      <c r="N151" s="44">
        <f t="shared" si="34"/>
        <v>3039.4</v>
      </c>
      <c r="O151" s="40">
        <f t="shared" si="30"/>
        <v>99.94409917464075</v>
      </c>
    </row>
    <row r="152" spans="1:15" s="5" customFormat="1" ht="18.75">
      <c r="A152" s="69"/>
      <c r="B152" s="41" t="s">
        <v>509</v>
      </c>
      <c r="C152" s="42" t="s">
        <v>457</v>
      </c>
      <c r="D152" s="42" t="s">
        <v>516</v>
      </c>
      <c r="E152" s="42" t="s">
        <v>436</v>
      </c>
      <c r="F152" s="42" t="s">
        <v>313</v>
      </c>
      <c r="G152" s="42" t="s">
        <v>508</v>
      </c>
      <c r="H152" s="43">
        <v>2173700</v>
      </c>
      <c r="I152" s="43">
        <v>45700</v>
      </c>
      <c r="J152" s="43"/>
      <c r="K152" s="39">
        <f t="shared" si="32"/>
        <v>2219400</v>
      </c>
      <c r="L152" s="44">
        <v>3041.1</v>
      </c>
      <c r="M152" s="44">
        <v>3041.1</v>
      </c>
      <c r="N152" s="44">
        <v>3039.4</v>
      </c>
      <c r="O152" s="40">
        <f t="shared" si="30"/>
        <v>99.94409917464075</v>
      </c>
    </row>
    <row r="153" spans="1:15" s="5" customFormat="1" ht="18.75">
      <c r="A153" s="69" t="s">
        <v>299</v>
      </c>
      <c r="B153" s="41" t="s">
        <v>591</v>
      </c>
      <c r="C153" s="42" t="s">
        <v>457</v>
      </c>
      <c r="D153" s="42" t="s">
        <v>516</v>
      </c>
      <c r="E153" s="42" t="s">
        <v>438</v>
      </c>
      <c r="F153" s="42"/>
      <c r="G153" s="42"/>
      <c r="H153" s="43">
        <f>SUM(H157,H167,H174)</f>
        <v>16522200</v>
      </c>
      <c r="I153" s="43">
        <f>SUM(I157,I167,I174)</f>
        <v>0</v>
      </c>
      <c r="J153" s="43">
        <f>SUM(J157,J167,J174)</f>
        <v>0</v>
      </c>
      <c r="K153" s="39">
        <f t="shared" si="32"/>
        <v>16522200</v>
      </c>
      <c r="L153" s="44">
        <f>SUM(L154,L157,L167,L174)</f>
        <v>19963.6</v>
      </c>
      <c r="M153" s="44">
        <f>SUM(M154,M157,M167,M174)</f>
        <v>19963.6</v>
      </c>
      <c r="N153" s="44">
        <f>SUM(N154,N157,N167,N174)</f>
        <v>19227.2</v>
      </c>
      <c r="O153" s="40">
        <f t="shared" si="30"/>
        <v>96.31128654150555</v>
      </c>
    </row>
    <row r="154" spans="1:15" s="5" customFormat="1" ht="21.75" customHeight="1">
      <c r="A154" s="69"/>
      <c r="B154" s="41" t="s">
        <v>314</v>
      </c>
      <c r="C154" s="42" t="s">
        <v>457</v>
      </c>
      <c r="D154" s="42" t="s">
        <v>516</v>
      </c>
      <c r="E154" s="42" t="s">
        <v>438</v>
      </c>
      <c r="F154" s="42" t="s">
        <v>315</v>
      </c>
      <c r="G154" s="42"/>
      <c r="H154" s="43"/>
      <c r="I154" s="43"/>
      <c r="J154" s="43"/>
      <c r="K154" s="39"/>
      <c r="L154" s="44">
        <f aca="true" t="shared" si="35" ref="L154:N155">SUM(L155)</f>
        <v>460.5</v>
      </c>
      <c r="M154" s="44">
        <f t="shared" si="35"/>
        <v>460.5</v>
      </c>
      <c r="N154" s="44">
        <f t="shared" si="35"/>
        <v>460.4</v>
      </c>
      <c r="O154" s="40">
        <f t="shared" si="30"/>
        <v>99.97828447339847</v>
      </c>
    </row>
    <row r="155" spans="1:15" s="5" customFormat="1" ht="18.75">
      <c r="A155" s="69"/>
      <c r="B155" s="41" t="s">
        <v>317</v>
      </c>
      <c r="C155" s="42" t="s">
        <v>457</v>
      </c>
      <c r="D155" s="42" t="s">
        <v>516</v>
      </c>
      <c r="E155" s="42" t="s">
        <v>438</v>
      </c>
      <c r="F155" s="42" t="s">
        <v>316</v>
      </c>
      <c r="G155" s="42"/>
      <c r="H155" s="43"/>
      <c r="I155" s="43"/>
      <c r="J155" s="43"/>
      <c r="K155" s="39"/>
      <c r="L155" s="44">
        <f t="shared" si="35"/>
        <v>460.5</v>
      </c>
      <c r="M155" s="44">
        <f t="shared" si="35"/>
        <v>460.5</v>
      </c>
      <c r="N155" s="44">
        <f t="shared" si="35"/>
        <v>460.4</v>
      </c>
      <c r="O155" s="40">
        <f t="shared" si="30"/>
        <v>99.97828447339847</v>
      </c>
    </row>
    <row r="156" spans="1:15" s="5" customFormat="1" ht="18.75">
      <c r="A156" s="69"/>
      <c r="B156" s="41" t="s">
        <v>509</v>
      </c>
      <c r="C156" s="42" t="s">
        <v>457</v>
      </c>
      <c r="D156" s="42" t="s">
        <v>516</v>
      </c>
      <c r="E156" s="42" t="s">
        <v>438</v>
      </c>
      <c r="F156" s="42" t="s">
        <v>316</v>
      </c>
      <c r="G156" s="42" t="s">
        <v>508</v>
      </c>
      <c r="H156" s="43"/>
      <c r="I156" s="43"/>
      <c r="J156" s="43"/>
      <c r="K156" s="39"/>
      <c r="L156" s="44">
        <v>460.5</v>
      </c>
      <c r="M156" s="44">
        <v>460.5</v>
      </c>
      <c r="N156" s="44">
        <v>460.4</v>
      </c>
      <c r="O156" s="40">
        <f t="shared" si="30"/>
        <v>99.97828447339847</v>
      </c>
    </row>
    <row r="157" spans="1:15" s="5" customFormat="1" ht="18.75">
      <c r="A157" s="69"/>
      <c r="B157" s="41" t="s">
        <v>592</v>
      </c>
      <c r="C157" s="42" t="s">
        <v>457</v>
      </c>
      <c r="D157" s="42" t="s">
        <v>516</v>
      </c>
      <c r="E157" s="42" t="s">
        <v>438</v>
      </c>
      <c r="F157" s="42" t="s">
        <v>593</v>
      </c>
      <c r="G157" s="42"/>
      <c r="H157" s="43">
        <f>SUM(H161,H164)</f>
        <v>11822700</v>
      </c>
      <c r="I157" s="43">
        <f>SUM(I161,I164)</f>
        <v>0</v>
      </c>
      <c r="J157" s="43">
        <f>SUM(J161,J164)</f>
        <v>0</v>
      </c>
      <c r="K157" s="39">
        <f t="shared" si="32"/>
        <v>11822700</v>
      </c>
      <c r="L157" s="44">
        <f>SUM(L158,L161,L164)</f>
        <v>14277.8</v>
      </c>
      <c r="M157" s="44">
        <f>SUM(M158,M161,M164)</f>
        <v>14277.8</v>
      </c>
      <c r="N157" s="44">
        <f>SUM(N158,N161,N164)</f>
        <v>13677.2</v>
      </c>
      <c r="O157" s="40">
        <f t="shared" si="30"/>
        <v>95.79346958214852</v>
      </c>
    </row>
    <row r="158" spans="1:15" s="5" customFormat="1" ht="94.5" customHeight="1">
      <c r="A158" s="69"/>
      <c r="B158" s="60" t="s">
        <v>555</v>
      </c>
      <c r="C158" s="42" t="s">
        <v>457</v>
      </c>
      <c r="D158" s="42" t="s">
        <v>516</v>
      </c>
      <c r="E158" s="42" t="s">
        <v>438</v>
      </c>
      <c r="F158" s="42" t="s">
        <v>318</v>
      </c>
      <c r="G158" s="42"/>
      <c r="H158" s="43"/>
      <c r="I158" s="43"/>
      <c r="J158" s="43"/>
      <c r="K158" s="39"/>
      <c r="L158" s="44">
        <f aca="true" t="shared" si="36" ref="L158:N159">SUM(L159)</f>
        <v>150</v>
      </c>
      <c r="M158" s="44">
        <f t="shared" si="36"/>
        <v>150</v>
      </c>
      <c r="N158" s="44">
        <f t="shared" si="36"/>
        <v>9.1</v>
      </c>
      <c r="O158" s="40">
        <f t="shared" si="30"/>
        <v>6.066666666666666</v>
      </c>
    </row>
    <row r="159" spans="1:15" s="5" customFormat="1" ht="57.75" customHeight="1">
      <c r="A159" s="69"/>
      <c r="B159" s="60" t="s">
        <v>556</v>
      </c>
      <c r="C159" s="42" t="s">
        <v>457</v>
      </c>
      <c r="D159" s="42" t="s">
        <v>516</v>
      </c>
      <c r="E159" s="42" t="s">
        <v>438</v>
      </c>
      <c r="F159" s="42" t="s">
        <v>319</v>
      </c>
      <c r="G159" s="42"/>
      <c r="H159" s="43"/>
      <c r="I159" s="43"/>
      <c r="J159" s="43"/>
      <c r="K159" s="39"/>
      <c r="L159" s="44">
        <f t="shared" si="36"/>
        <v>150</v>
      </c>
      <c r="M159" s="44">
        <f t="shared" si="36"/>
        <v>150</v>
      </c>
      <c r="N159" s="44">
        <f t="shared" si="36"/>
        <v>9.1</v>
      </c>
      <c r="O159" s="40">
        <f t="shared" si="30"/>
        <v>6.066666666666666</v>
      </c>
    </row>
    <row r="160" spans="1:15" s="5" customFormat="1" ht="18.75">
      <c r="A160" s="69"/>
      <c r="B160" s="41" t="s">
        <v>509</v>
      </c>
      <c r="C160" s="42" t="s">
        <v>457</v>
      </c>
      <c r="D160" s="42" t="s">
        <v>516</v>
      </c>
      <c r="E160" s="42" t="s">
        <v>438</v>
      </c>
      <c r="F160" s="42" t="s">
        <v>319</v>
      </c>
      <c r="G160" s="42" t="s">
        <v>508</v>
      </c>
      <c r="H160" s="43"/>
      <c r="I160" s="43"/>
      <c r="J160" s="43"/>
      <c r="K160" s="39"/>
      <c r="L160" s="44">
        <v>150</v>
      </c>
      <c r="M160" s="44">
        <v>150</v>
      </c>
      <c r="N160" s="44">
        <v>9.1</v>
      </c>
      <c r="O160" s="40">
        <f t="shared" si="30"/>
        <v>6.066666666666666</v>
      </c>
    </row>
    <row r="161" spans="1:15" s="5" customFormat="1" ht="93.75" customHeight="1">
      <c r="A161" s="69"/>
      <c r="B161" s="41" t="s">
        <v>119</v>
      </c>
      <c r="C161" s="42" t="s">
        <v>457</v>
      </c>
      <c r="D161" s="42" t="s">
        <v>516</v>
      </c>
      <c r="E161" s="42" t="s">
        <v>438</v>
      </c>
      <c r="F161" s="42" t="s">
        <v>594</v>
      </c>
      <c r="G161" s="42"/>
      <c r="H161" s="43">
        <f>H163</f>
        <v>7822700</v>
      </c>
      <c r="I161" s="43">
        <f>I163</f>
        <v>0</v>
      </c>
      <c r="J161" s="43">
        <f>J163</f>
        <v>0</v>
      </c>
      <c r="K161" s="39">
        <f t="shared" si="32"/>
        <v>7822700</v>
      </c>
      <c r="L161" s="44">
        <f>L162</f>
        <v>10086.3</v>
      </c>
      <c r="M161" s="44">
        <f>M162</f>
        <v>10086.3</v>
      </c>
      <c r="N161" s="44">
        <f>N162</f>
        <v>9745.5</v>
      </c>
      <c r="O161" s="40">
        <f t="shared" si="30"/>
        <v>96.62115939442612</v>
      </c>
    </row>
    <row r="162" spans="1:15" s="5" customFormat="1" ht="38.25" customHeight="1">
      <c r="A162" s="69"/>
      <c r="B162" s="41" t="s">
        <v>321</v>
      </c>
      <c r="C162" s="42" t="s">
        <v>457</v>
      </c>
      <c r="D162" s="42" t="s">
        <v>516</v>
      </c>
      <c r="E162" s="42" t="s">
        <v>438</v>
      </c>
      <c r="F162" s="42" t="s">
        <v>320</v>
      </c>
      <c r="G162" s="42"/>
      <c r="H162" s="43"/>
      <c r="I162" s="43"/>
      <c r="J162" s="43"/>
      <c r="K162" s="39"/>
      <c r="L162" s="44">
        <f>SUM(L163)</f>
        <v>10086.3</v>
      </c>
      <c r="M162" s="44">
        <f>SUM(M163)</f>
        <v>10086.3</v>
      </c>
      <c r="N162" s="44">
        <f>SUM(N163)</f>
        <v>9745.5</v>
      </c>
      <c r="O162" s="40">
        <f t="shared" si="30"/>
        <v>96.62115939442612</v>
      </c>
    </row>
    <row r="163" spans="1:15" s="5" customFormat="1" ht="18" customHeight="1">
      <c r="A163" s="69"/>
      <c r="B163" s="41" t="s">
        <v>509</v>
      </c>
      <c r="C163" s="42" t="s">
        <v>457</v>
      </c>
      <c r="D163" s="42" t="s">
        <v>516</v>
      </c>
      <c r="E163" s="42" t="s">
        <v>438</v>
      </c>
      <c r="F163" s="42" t="s">
        <v>320</v>
      </c>
      <c r="G163" s="42" t="s">
        <v>508</v>
      </c>
      <c r="H163" s="43">
        <v>7822700</v>
      </c>
      <c r="I163" s="43"/>
      <c r="J163" s="43"/>
      <c r="K163" s="39">
        <f t="shared" si="32"/>
        <v>7822700</v>
      </c>
      <c r="L163" s="44">
        <v>10086.3</v>
      </c>
      <c r="M163" s="44">
        <v>10086.3</v>
      </c>
      <c r="N163" s="47">
        <v>9745.5</v>
      </c>
      <c r="O163" s="40">
        <f t="shared" si="30"/>
        <v>96.62115939442612</v>
      </c>
    </row>
    <row r="164" spans="1:15" s="5" customFormat="1" ht="94.5" customHeight="1">
      <c r="A164" s="69"/>
      <c r="B164" s="53" t="s">
        <v>156</v>
      </c>
      <c r="C164" s="42" t="s">
        <v>457</v>
      </c>
      <c r="D164" s="42" t="s">
        <v>516</v>
      </c>
      <c r="E164" s="42" t="s">
        <v>438</v>
      </c>
      <c r="F164" s="42" t="s">
        <v>155</v>
      </c>
      <c r="G164" s="42"/>
      <c r="H164" s="43">
        <f>H166</f>
        <v>4000000</v>
      </c>
      <c r="I164" s="43">
        <f>I166</f>
        <v>0</v>
      </c>
      <c r="J164" s="43">
        <f>J166</f>
        <v>0</v>
      </c>
      <c r="K164" s="39">
        <f t="shared" si="32"/>
        <v>4000000</v>
      </c>
      <c r="L164" s="44">
        <f>L165</f>
        <v>4041.5</v>
      </c>
      <c r="M164" s="44">
        <f>M165</f>
        <v>4041.5</v>
      </c>
      <c r="N164" s="44">
        <f>N165</f>
        <v>3922.6</v>
      </c>
      <c r="O164" s="40">
        <f t="shared" si="30"/>
        <v>97.0580230112582</v>
      </c>
    </row>
    <row r="165" spans="1:15" s="5" customFormat="1" ht="39.75" customHeight="1">
      <c r="A165" s="69"/>
      <c r="B165" s="53" t="s">
        <v>323</v>
      </c>
      <c r="C165" s="42" t="s">
        <v>457</v>
      </c>
      <c r="D165" s="42" t="s">
        <v>516</v>
      </c>
      <c r="E165" s="42" t="s">
        <v>438</v>
      </c>
      <c r="F165" s="42" t="s">
        <v>322</v>
      </c>
      <c r="G165" s="42"/>
      <c r="H165" s="43"/>
      <c r="I165" s="43"/>
      <c r="J165" s="43"/>
      <c r="K165" s="39"/>
      <c r="L165" s="44">
        <f>SUM(L166)</f>
        <v>4041.5</v>
      </c>
      <c r="M165" s="44">
        <f>SUM(M166)</f>
        <v>4041.5</v>
      </c>
      <c r="N165" s="44">
        <f>SUM(N166)</f>
        <v>3922.6</v>
      </c>
      <c r="O165" s="40"/>
    </row>
    <row r="166" spans="1:15" s="5" customFormat="1" ht="17.25" customHeight="1">
      <c r="A166" s="69"/>
      <c r="B166" s="41" t="s">
        <v>509</v>
      </c>
      <c r="C166" s="42" t="s">
        <v>457</v>
      </c>
      <c r="D166" s="42" t="s">
        <v>516</v>
      </c>
      <c r="E166" s="42" t="s">
        <v>438</v>
      </c>
      <c r="F166" s="42" t="s">
        <v>322</v>
      </c>
      <c r="G166" s="42" t="s">
        <v>508</v>
      </c>
      <c r="H166" s="43">
        <v>4000000</v>
      </c>
      <c r="I166" s="43"/>
      <c r="J166" s="43"/>
      <c r="K166" s="39">
        <f t="shared" si="32"/>
        <v>4000000</v>
      </c>
      <c r="L166" s="48">
        <v>4041.5</v>
      </c>
      <c r="M166" s="48">
        <v>4041.5</v>
      </c>
      <c r="N166" s="47">
        <v>3922.6</v>
      </c>
      <c r="O166" s="40">
        <f t="shared" si="30"/>
        <v>97.0580230112582</v>
      </c>
    </row>
    <row r="167" spans="1:15" s="5" customFormat="1" ht="18.75">
      <c r="A167" s="69"/>
      <c r="B167" s="41" t="s">
        <v>22</v>
      </c>
      <c r="C167" s="42" t="s">
        <v>457</v>
      </c>
      <c r="D167" s="42" t="s">
        <v>516</v>
      </c>
      <c r="E167" s="42" t="s">
        <v>438</v>
      </c>
      <c r="F167" s="42" t="s">
        <v>527</v>
      </c>
      <c r="G167" s="42"/>
      <c r="H167" s="43">
        <f>H168+H171</f>
        <v>2772700</v>
      </c>
      <c r="I167" s="43">
        <f>I168+I171</f>
        <v>0</v>
      </c>
      <c r="J167" s="43">
        <f>J168+J171</f>
        <v>0</v>
      </c>
      <c r="K167" s="39">
        <f t="shared" si="32"/>
        <v>2772700</v>
      </c>
      <c r="L167" s="44">
        <f>L168+L171</f>
        <v>164.5</v>
      </c>
      <c r="M167" s="44">
        <f>M168+M171</f>
        <v>164.5</v>
      </c>
      <c r="N167" s="44">
        <f>N168+N171</f>
        <v>164.4</v>
      </c>
      <c r="O167" s="40">
        <f t="shared" si="30"/>
        <v>99.93920972644376</v>
      </c>
    </row>
    <row r="168" spans="1:15" s="5" customFormat="1" ht="37.5" hidden="1">
      <c r="A168" s="69"/>
      <c r="B168" s="41" t="s">
        <v>159</v>
      </c>
      <c r="C168" s="42" t="s">
        <v>457</v>
      </c>
      <c r="D168" s="42" t="s">
        <v>516</v>
      </c>
      <c r="E168" s="42" t="s">
        <v>438</v>
      </c>
      <c r="F168" s="42" t="s">
        <v>705</v>
      </c>
      <c r="G168" s="42"/>
      <c r="H168" s="43">
        <f>SUM(H169:H170)</f>
        <v>0</v>
      </c>
      <c r="I168" s="43">
        <f>SUM(I169:I170)</f>
        <v>0</v>
      </c>
      <c r="J168" s="43">
        <f>SUM(J169:J170)</f>
        <v>0</v>
      </c>
      <c r="K168" s="39">
        <f t="shared" si="32"/>
        <v>0</v>
      </c>
      <c r="L168" s="44">
        <f>SUM(L169:L170)</f>
        <v>0</v>
      </c>
      <c r="M168" s="49"/>
      <c r="N168" s="47"/>
      <c r="O168" s="40" t="e">
        <f t="shared" si="30"/>
        <v>#DIV/0!</v>
      </c>
    </row>
    <row r="169" spans="1:15" s="5" customFormat="1" ht="18.75" hidden="1">
      <c r="A169" s="70"/>
      <c r="B169" s="41" t="s">
        <v>509</v>
      </c>
      <c r="C169" s="42" t="s">
        <v>457</v>
      </c>
      <c r="D169" s="42" t="s">
        <v>516</v>
      </c>
      <c r="E169" s="42" t="s">
        <v>438</v>
      </c>
      <c r="F169" s="42" t="s">
        <v>705</v>
      </c>
      <c r="G169" s="42" t="s">
        <v>508</v>
      </c>
      <c r="H169" s="43"/>
      <c r="I169" s="43"/>
      <c r="J169" s="43"/>
      <c r="K169" s="39">
        <f t="shared" si="32"/>
        <v>0</v>
      </c>
      <c r="L169" s="44">
        <v>0</v>
      </c>
      <c r="M169" s="49"/>
      <c r="N169" s="47"/>
      <c r="O169" s="40" t="e">
        <f t="shared" si="30"/>
        <v>#DIV/0!</v>
      </c>
    </row>
    <row r="170" spans="1:15" s="5" customFormat="1" ht="18.75" hidden="1">
      <c r="A170" s="69"/>
      <c r="B170" s="41" t="s">
        <v>597</v>
      </c>
      <c r="C170" s="42" t="s">
        <v>457</v>
      </c>
      <c r="D170" s="42" t="s">
        <v>516</v>
      </c>
      <c r="E170" s="42" t="s">
        <v>438</v>
      </c>
      <c r="F170" s="42" t="s">
        <v>705</v>
      </c>
      <c r="G170" s="42" t="s">
        <v>598</v>
      </c>
      <c r="H170" s="43"/>
      <c r="I170" s="43"/>
      <c r="J170" s="43"/>
      <c r="K170" s="39">
        <f t="shared" si="32"/>
        <v>0</v>
      </c>
      <c r="L170" s="44">
        <v>0</v>
      </c>
      <c r="M170" s="49"/>
      <c r="N170" s="47"/>
      <c r="O170" s="40" t="e">
        <f t="shared" si="30"/>
        <v>#DIV/0!</v>
      </c>
    </row>
    <row r="171" spans="1:15" s="5" customFormat="1" ht="18.75">
      <c r="A171" s="69"/>
      <c r="B171" s="41" t="s">
        <v>165</v>
      </c>
      <c r="C171" s="42" t="s">
        <v>457</v>
      </c>
      <c r="D171" s="42" t="s">
        <v>516</v>
      </c>
      <c r="E171" s="42" t="s">
        <v>438</v>
      </c>
      <c r="F171" s="42" t="s">
        <v>246</v>
      </c>
      <c r="G171" s="42"/>
      <c r="H171" s="43">
        <f aca="true" t="shared" si="37" ref="H171:J172">H172</f>
        <v>2772700</v>
      </c>
      <c r="I171" s="43">
        <f t="shared" si="37"/>
        <v>0</v>
      </c>
      <c r="J171" s="43">
        <f t="shared" si="37"/>
        <v>0</v>
      </c>
      <c r="K171" s="39">
        <f t="shared" si="32"/>
        <v>2772700</v>
      </c>
      <c r="L171" s="44">
        <f aca="true" t="shared" si="38" ref="L171:N172">L172</f>
        <v>164.5</v>
      </c>
      <c r="M171" s="44">
        <f t="shared" si="38"/>
        <v>164.5</v>
      </c>
      <c r="N171" s="44">
        <f t="shared" si="38"/>
        <v>164.4</v>
      </c>
      <c r="O171" s="40">
        <f t="shared" si="30"/>
        <v>99.93920972644376</v>
      </c>
    </row>
    <row r="172" spans="1:15" s="5" customFormat="1" ht="146.25" customHeight="1">
      <c r="A172" s="69"/>
      <c r="B172" s="60" t="s">
        <v>324</v>
      </c>
      <c r="C172" s="42" t="s">
        <v>457</v>
      </c>
      <c r="D172" s="42" t="s">
        <v>516</v>
      </c>
      <c r="E172" s="42" t="s">
        <v>438</v>
      </c>
      <c r="F172" s="42" t="s">
        <v>325</v>
      </c>
      <c r="G172" s="42"/>
      <c r="H172" s="43">
        <f t="shared" si="37"/>
        <v>2772700</v>
      </c>
      <c r="I172" s="43">
        <f t="shared" si="37"/>
        <v>0</v>
      </c>
      <c r="J172" s="43">
        <f t="shared" si="37"/>
        <v>0</v>
      </c>
      <c r="K172" s="39">
        <f t="shared" si="32"/>
        <v>2772700</v>
      </c>
      <c r="L172" s="44">
        <f t="shared" si="38"/>
        <v>164.5</v>
      </c>
      <c r="M172" s="44">
        <f t="shared" si="38"/>
        <v>164.5</v>
      </c>
      <c r="N172" s="44">
        <f t="shared" si="38"/>
        <v>164.4</v>
      </c>
      <c r="O172" s="40">
        <f t="shared" si="30"/>
        <v>99.93920972644376</v>
      </c>
    </row>
    <row r="173" spans="1:15" s="5" customFormat="1" ht="18.75">
      <c r="A173" s="69"/>
      <c r="B173" s="41" t="s">
        <v>509</v>
      </c>
      <c r="C173" s="42" t="s">
        <v>457</v>
      </c>
      <c r="D173" s="42" t="s">
        <v>516</v>
      </c>
      <c r="E173" s="42" t="s">
        <v>438</v>
      </c>
      <c r="F173" s="42" t="s">
        <v>325</v>
      </c>
      <c r="G173" s="42" t="s">
        <v>508</v>
      </c>
      <c r="H173" s="43">
        <v>2772700</v>
      </c>
      <c r="I173" s="43"/>
      <c r="J173" s="43"/>
      <c r="K173" s="39">
        <f t="shared" si="32"/>
        <v>2772700</v>
      </c>
      <c r="L173" s="44">
        <v>164.5</v>
      </c>
      <c r="M173" s="44">
        <v>164.5</v>
      </c>
      <c r="N173" s="47">
        <v>164.4</v>
      </c>
      <c r="O173" s="40">
        <f t="shared" si="30"/>
        <v>99.93920972644376</v>
      </c>
    </row>
    <row r="174" spans="1:15" s="5" customFormat="1" ht="18.75" customHeight="1">
      <c r="A174" s="69"/>
      <c r="B174" s="41" t="s">
        <v>154</v>
      </c>
      <c r="C174" s="42" t="s">
        <v>457</v>
      </c>
      <c r="D174" s="42" t="s">
        <v>516</v>
      </c>
      <c r="E174" s="42" t="s">
        <v>438</v>
      </c>
      <c r="F174" s="42" t="s">
        <v>530</v>
      </c>
      <c r="G174" s="42"/>
      <c r="H174" s="43">
        <f>H175+H177</f>
        <v>1926800</v>
      </c>
      <c r="I174" s="43">
        <f>I175+I177</f>
        <v>0</v>
      </c>
      <c r="J174" s="43">
        <f>J175+J177</f>
        <v>0</v>
      </c>
      <c r="K174" s="39">
        <f t="shared" si="32"/>
        <v>1926800</v>
      </c>
      <c r="L174" s="44">
        <f>L175+L177</f>
        <v>5060.8</v>
      </c>
      <c r="M174" s="44">
        <f>M175+M177</f>
        <v>5060.8</v>
      </c>
      <c r="N174" s="44">
        <f>N175+N177</f>
        <v>4925.2</v>
      </c>
      <c r="O174" s="40">
        <f t="shared" si="30"/>
        <v>97.3205817262093</v>
      </c>
    </row>
    <row r="175" spans="1:15" s="5" customFormat="1" ht="36.75" customHeight="1">
      <c r="A175" s="69"/>
      <c r="B175" s="41" t="s">
        <v>274</v>
      </c>
      <c r="C175" s="42" t="s">
        <v>457</v>
      </c>
      <c r="D175" s="42" t="s">
        <v>516</v>
      </c>
      <c r="E175" s="42" t="s">
        <v>438</v>
      </c>
      <c r="F175" s="42" t="s">
        <v>275</v>
      </c>
      <c r="G175" s="42"/>
      <c r="H175" s="43">
        <f>H176</f>
        <v>600000</v>
      </c>
      <c r="I175" s="43">
        <f>I176</f>
        <v>0</v>
      </c>
      <c r="J175" s="43">
        <f>J176</f>
        <v>0</v>
      </c>
      <c r="K175" s="39">
        <f t="shared" si="32"/>
        <v>600000</v>
      </c>
      <c r="L175" s="44">
        <f>L176</f>
        <v>1005</v>
      </c>
      <c r="M175" s="44">
        <f>M176</f>
        <v>1005</v>
      </c>
      <c r="N175" s="44">
        <f>N176</f>
        <v>984.1</v>
      </c>
      <c r="O175" s="40">
        <f t="shared" si="30"/>
        <v>97.92039800995025</v>
      </c>
    </row>
    <row r="176" spans="1:15" s="5" customFormat="1" ht="21" customHeight="1">
      <c r="A176" s="69"/>
      <c r="B176" s="41" t="s">
        <v>597</v>
      </c>
      <c r="C176" s="42" t="s">
        <v>457</v>
      </c>
      <c r="D176" s="42" t="s">
        <v>516</v>
      </c>
      <c r="E176" s="42" t="s">
        <v>438</v>
      </c>
      <c r="F176" s="42" t="s">
        <v>275</v>
      </c>
      <c r="G176" s="42" t="s">
        <v>598</v>
      </c>
      <c r="H176" s="43">
        <v>600000</v>
      </c>
      <c r="I176" s="43"/>
      <c r="J176" s="43"/>
      <c r="K176" s="39">
        <f t="shared" si="32"/>
        <v>600000</v>
      </c>
      <c r="L176" s="48">
        <v>1005</v>
      </c>
      <c r="M176" s="48">
        <v>1005</v>
      </c>
      <c r="N176" s="47">
        <v>984.1</v>
      </c>
      <c r="O176" s="40">
        <f t="shared" si="30"/>
        <v>97.92039800995025</v>
      </c>
    </row>
    <row r="177" spans="1:15" s="5" customFormat="1" ht="26.25" customHeight="1">
      <c r="A177" s="69"/>
      <c r="B177" s="41" t="s">
        <v>599</v>
      </c>
      <c r="C177" s="42" t="s">
        <v>457</v>
      </c>
      <c r="D177" s="42" t="s">
        <v>516</v>
      </c>
      <c r="E177" s="42" t="s">
        <v>438</v>
      </c>
      <c r="F177" s="42" t="s">
        <v>600</v>
      </c>
      <c r="G177" s="42"/>
      <c r="H177" s="43">
        <f>H180</f>
        <v>1326800</v>
      </c>
      <c r="I177" s="43">
        <f>I180</f>
        <v>0</v>
      </c>
      <c r="J177" s="43">
        <f>J180</f>
        <v>0</v>
      </c>
      <c r="K177" s="39">
        <f t="shared" si="32"/>
        <v>1326800</v>
      </c>
      <c r="L177" s="44">
        <f>L178+L180</f>
        <v>4055.8</v>
      </c>
      <c r="M177" s="44">
        <f>M178+M180</f>
        <v>4055.8</v>
      </c>
      <c r="N177" s="44">
        <f>N178+N180</f>
        <v>3941.1</v>
      </c>
      <c r="O177" s="40">
        <f t="shared" si="30"/>
        <v>97.1719512796489</v>
      </c>
    </row>
    <row r="178" spans="1:15" s="5" customFormat="1" ht="22.5" customHeight="1">
      <c r="A178" s="69"/>
      <c r="B178" s="41" t="s">
        <v>326</v>
      </c>
      <c r="C178" s="42" t="s">
        <v>457</v>
      </c>
      <c r="D178" s="42" t="s">
        <v>516</v>
      </c>
      <c r="E178" s="42" t="s">
        <v>438</v>
      </c>
      <c r="F178" s="42" t="s">
        <v>102</v>
      </c>
      <c r="G178" s="42"/>
      <c r="H178" s="43"/>
      <c r="I178" s="43"/>
      <c r="J178" s="43"/>
      <c r="K178" s="39"/>
      <c r="L178" s="44">
        <f>SUM(L179)</f>
        <v>32.9</v>
      </c>
      <c r="M178" s="44">
        <f>SUM(M179)</f>
        <v>32.9</v>
      </c>
      <c r="N178" s="44">
        <f>SUM(N179)</f>
        <v>32.9</v>
      </c>
      <c r="O178" s="40">
        <f t="shared" si="30"/>
        <v>100</v>
      </c>
    </row>
    <row r="179" spans="1:15" s="5" customFormat="1" ht="21" customHeight="1">
      <c r="A179" s="69"/>
      <c r="B179" s="41" t="s">
        <v>509</v>
      </c>
      <c r="C179" s="42" t="s">
        <v>457</v>
      </c>
      <c r="D179" s="42" t="s">
        <v>516</v>
      </c>
      <c r="E179" s="42" t="s">
        <v>438</v>
      </c>
      <c r="F179" s="42" t="s">
        <v>102</v>
      </c>
      <c r="G179" s="42" t="s">
        <v>508</v>
      </c>
      <c r="H179" s="43"/>
      <c r="I179" s="43"/>
      <c r="J179" s="43"/>
      <c r="K179" s="39"/>
      <c r="L179" s="44">
        <v>32.9</v>
      </c>
      <c r="M179" s="44">
        <v>32.9</v>
      </c>
      <c r="N179" s="44">
        <v>32.9</v>
      </c>
      <c r="O179" s="40">
        <f t="shared" si="30"/>
        <v>100</v>
      </c>
    </row>
    <row r="180" spans="1:15" s="5" customFormat="1" ht="37.5">
      <c r="A180" s="69"/>
      <c r="B180" s="41" t="s">
        <v>601</v>
      </c>
      <c r="C180" s="42" t="s">
        <v>457</v>
      </c>
      <c r="D180" s="42" t="s">
        <v>516</v>
      </c>
      <c r="E180" s="42" t="s">
        <v>438</v>
      </c>
      <c r="F180" s="42" t="s">
        <v>602</v>
      </c>
      <c r="G180" s="42"/>
      <c r="H180" s="43">
        <f aca="true" t="shared" si="39" ref="H180:N180">H181</f>
        <v>1326800</v>
      </c>
      <c r="I180" s="43">
        <f t="shared" si="39"/>
        <v>0</v>
      </c>
      <c r="J180" s="43">
        <f t="shared" si="39"/>
        <v>0</v>
      </c>
      <c r="K180" s="39">
        <f t="shared" si="32"/>
        <v>1326800</v>
      </c>
      <c r="L180" s="44">
        <f t="shared" si="39"/>
        <v>4022.9</v>
      </c>
      <c r="M180" s="44">
        <f t="shared" si="39"/>
        <v>4022.9</v>
      </c>
      <c r="N180" s="44">
        <f t="shared" si="39"/>
        <v>3908.2</v>
      </c>
      <c r="O180" s="40">
        <f t="shared" si="30"/>
        <v>97.14882298839146</v>
      </c>
    </row>
    <row r="181" spans="1:15" s="5" customFormat="1" ht="18.75">
      <c r="A181" s="69"/>
      <c r="B181" s="41" t="s">
        <v>509</v>
      </c>
      <c r="C181" s="42" t="s">
        <v>457</v>
      </c>
      <c r="D181" s="42" t="s">
        <v>516</v>
      </c>
      <c r="E181" s="42" t="s">
        <v>438</v>
      </c>
      <c r="F181" s="42" t="s">
        <v>602</v>
      </c>
      <c r="G181" s="42" t="s">
        <v>508</v>
      </c>
      <c r="H181" s="43">
        <v>1326800</v>
      </c>
      <c r="I181" s="43"/>
      <c r="J181" s="43"/>
      <c r="K181" s="39">
        <f t="shared" si="32"/>
        <v>1326800</v>
      </c>
      <c r="L181" s="44">
        <v>4022.9</v>
      </c>
      <c r="M181" s="44">
        <v>4022.9</v>
      </c>
      <c r="N181" s="47">
        <v>3908.2</v>
      </c>
      <c r="O181" s="40">
        <f t="shared" si="30"/>
        <v>97.14882298839146</v>
      </c>
    </row>
    <row r="182" spans="1:15" s="5" customFormat="1" ht="18.75">
      <c r="A182" s="69" t="s">
        <v>160</v>
      </c>
      <c r="B182" s="41" t="s">
        <v>755</v>
      </c>
      <c r="C182" s="42" t="s">
        <v>457</v>
      </c>
      <c r="D182" s="42" t="s">
        <v>516</v>
      </c>
      <c r="E182" s="42" t="s">
        <v>452</v>
      </c>
      <c r="F182" s="42"/>
      <c r="G182" s="42"/>
      <c r="H182" s="43" t="e">
        <f>H183+H187</f>
        <v>#REF!</v>
      </c>
      <c r="I182" s="43" t="e">
        <f>I183+I187</f>
        <v>#REF!</v>
      </c>
      <c r="J182" s="43" t="e">
        <f>J183+J187</f>
        <v>#REF!</v>
      </c>
      <c r="K182" s="39" t="e">
        <f t="shared" si="32"/>
        <v>#REF!</v>
      </c>
      <c r="L182" s="44">
        <f>L183+L187</f>
        <v>8628.5</v>
      </c>
      <c r="M182" s="44">
        <f>M183+M187</f>
        <v>8628.5</v>
      </c>
      <c r="N182" s="44">
        <f>N183+N187</f>
        <v>7889.5</v>
      </c>
      <c r="O182" s="40">
        <f t="shared" si="30"/>
        <v>91.4353595642348</v>
      </c>
    </row>
    <row r="183" spans="1:15" s="5" customFormat="1" ht="18.75">
      <c r="A183" s="69"/>
      <c r="B183" s="41" t="s">
        <v>592</v>
      </c>
      <c r="C183" s="42" t="s">
        <v>457</v>
      </c>
      <c r="D183" s="42" t="s">
        <v>516</v>
      </c>
      <c r="E183" s="42" t="s">
        <v>452</v>
      </c>
      <c r="F183" s="42" t="s">
        <v>593</v>
      </c>
      <c r="G183" s="42"/>
      <c r="H183" s="43" t="e">
        <f>SUM(H184,#REF!)</f>
        <v>#REF!</v>
      </c>
      <c r="I183" s="43" t="e">
        <f>SUM(I184,#REF!)</f>
        <v>#REF!</v>
      </c>
      <c r="J183" s="43" t="e">
        <f>SUM(J184,#REF!)</f>
        <v>#REF!</v>
      </c>
      <c r="K183" s="39" t="e">
        <f t="shared" si="32"/>
        <v>#REF!</v>
      </c>
      <c r="L183" s="44">
        <f>SUM(L184)</f>
        <v>80</v>
      </c>
      <c r="M183" s="44">
        <f>SUM(M184)</f>
        <v>80</v>
      </c>
      <c r="N183" s="44">
        <f>SUM(N184)</f>
        <v>66.7</v>
      </c>
      <c r="O183" s="40">
        <f t="shared" si="30"/>
        <v>83.375</v>
      </c>
    </row>
    <row r="184" spans="1:15" s="5" customFormat="1" ht="75.75" customHeight="1">
      <c r="A184" s="69"/>
      <c r="B184" s="41" t="s">
        <v>327</v>
      </c>
      <c r="C184" s="42" t="s">
        <v>457</v>
      </c>
      <c r="D184" s="42" t="s">
        <v>516</v>
      </c>
      <c r="E184" s="42" t="s">
        <v>452</v>
      </c>
      <c r="F184" s="42" t="s">
        <v>328</v>
      </c>
      <c r="G184" s="42"/>
      <c r="H184" s="43">
        <f aca="true" t="shared" si="40" ref="H184:J185">H185</f>
        <v>1142900</v>
      </c>
      <c r="I184" s="43">
        <f t="shared" si="40"/>
        <v>0</v>
      </c>
      <c r="J184" s="43">
        <f t="shared" si="40"/>
        <v>0</v>
      </c>
      <c r="K184" s="39">
        <f t="shared" si="32"/>
        <v>1142900</v>
      </c>
      <c r="L184" s="44">
        <f aca="true" t="shared" si="41" ref="L184:N185">L185</f>
        <v>80</v>
      </c>
      <c r="M184" s="44">
        <f t="shared" si="41"/>
        <v>80</v>
      </c>
      <c r="N184" s="44">
        <f t="shared" si="41"/>
        <v>66.7</v>
      </c>
      <c r="O184" s="40">
        <f t="shared" si="30"/>
        <v>83.375</v>
      </c>
    </row>
    <row r="185" spans="1:15" s="5" customFormat="1" ht="112.5" customHeight="1">
      <c r="A185" s="69"/>
      <c r="B185" s="60" t="s">
        <v>557</v>
      </c>
      <c r="C185" s="42" t="s">
        <v>457</v>
      </c>
      <c r="D185" s="42" t="s">
        <v>516</v>
      </c>
      <c r="E185" s="42" t="s">
        <v>452</v>
      </c>
      <c r="F185" s="42" t="s">
        <v>329</v>
      </c>
      <c r="G185" s="42"/>
      <c r="H185" s="43">
        <f t="shared" si="40"/>
        <v>1142900</v>
      </c>
      <c r="I185" s="43">
        <f t="shared" si="40"/>
        <v>0</v>
      </c>
      <c r="J185" s="43">
        <f t="shared" si="40"/>
        <v>0</v>
      </c>
      <c r="K185" s="39">
        <f t="shared" si="32"/>
        <v>1142900</v>
      </c>
      <c r="L185" s="44">
        <f t="shared" si="41"/>
        <v>80</v>
      </c>
      <c r="M185" s="44">
        <f t="shared" si="41"/>
        <v>80</v>
      </c>
      <c r="N185" s="44">
        <f t="shared" si="41"/>
        <v>66.7</v>
      </c>
      <c r="O185" s="40">
        <f t="shared" si="30"/>
        <v>83.375</v>
      </c>
    </row>
    <row r="186" spans="1:15" s="5" customFormat="1" ht="18.75">
      <c r="A186" s="69"/>
      <c r="B186" s="41" t="s">
        <v>509</v>
      </c>
      <c r="C186" s="42" t="s">
        <v>457</v>
      </c>
      <c r="D186" s="42" t="s">
        <v>516</v>
      </c>
      <c r="E186" s="42" t="s">
        <v>452</v>
      </c>
      <c r="F186" s="42" t="s">
        <v>329</v>
      </c>
      <c r="G186" s="42" t="s">
        <v>508</v>
      </c>
      <c r="H186" s="43">
        <v>1142900</v>
      </c>
      <c r="I186" s="43"/>
      <c r="J186" s="43"/>
      <c r="K186" s="39">
        <f t="shared" si="32"/>
        <v>1142900</v>
      </c>
      <c r="L186" s="44">
        <v>80</v>
      </c>
      <c r="M186" s="44">
        <v>80</v>
      </c>
      <c r="N186" s="47">
        <v>66.7</v>
      </c>
      <c r="O186" s="40">
        <f t="shared" si="30"/>
        <v>83.375</v>
      </c>
    </row>
    <row r="187" spans="1:15" s="5" customFormat="1" ht="18.75" customHeight="1">
      <c r="A187" s="69"/>
      <c r="B187" s="41" t="s">
        <v>606</v>
      </c>
      <c r="C187" s="42" t="s">
        <v>457</v>
      </c>
      <c r="D187" s="42" t="s">
        <v>516</v>
      </c>
      <c r="E187" s="42" t="s">
        <v>452</v>
      </c>
      <c r="F187" s="42" t="s">
        <v>607</v>
      </c>
      <c r="G187" s="42"/>
      <c r="H187" s="43">
        <f>H188</f>
        <v>5399700</v>
      </c>
      <c r="I187" s="43">
        <f>I188</f>
        <v>0</v>
      </c>
      <c r="J187" s="43">
        <f>J188</f>
        <v>0</v>
      </c>
      <c r="K187" s="39">
        <f t="shared" si="32"/>
        <v>5399700</v>
      </c>
      <c r="L187" s="44">
        <f>L188</f>
        <v>8548.5</v>
      </c>
      <c r="M187" s="44">
        <f>M188</f>
        <v>8548.5</v>
      </c>
      <c r="N187" s="44">
        <f>N188</f>
        <v>7822.8</v>
      </c>
      <c r="O187" s="40">
        <f t="shared" si="30"/>
        <v>91.51079136690647</v>
      </c>
    </row>
    <row r="188" spans="1:15" s="5" customFormat="1" ht="112.5" customHeight="1">
      <c r="A188" s="69"/>
      <c r="B188" s="60" t="s">
        <v>718</v>
      </c>
      <c r="C188" s="42" t="s">
        <v>457</v>
      </c>
      <c r="D188" s="42" t="s">
        <v>516</v>
      </c>
      <c r="E188" s="42" t="s">
        <v>452</v>
      </c>
      <c r="F188" s="42" t="s">
        <v>708</v>
      </c>
      <c r="G188" s="42"/>
      <c r="H188" s="43">
        <f>H189+H191</f>
        <v>5399700</v>
      </c>
      <c r="I188" s="43">
        <f>I189+I191</f>
        <v>0</v>
      </c>
      <c r="J188" s="43">
        <f>J189+J191</f>
        <v>0</v>
      </c>
      <c r="K188" s="39">
        <f t="shared" si="32"/>
        <v>5399700</v>
      </c>
      <c r="L188" s="44">
        <f>L189+L191+L193</f>
        <v>8548.5</v>
      </c>
      <c r="M188" s="44">
        <f>M189+M191+M193</f>
        <v>8548.5</v>
      </c>
      <c r="N188" s="44">
        <f>N189+N191+N193</f>
        <v>7822.8</v>
      </c>
      <c r="O188" s="40">
        <f t="shared" si="30"/>
        <v>91.51079136690647</v>
      </c>
    </row>
    <row r="189" spans="1:15" s="5" customFormat="1" ht="112.5" customHeight="1">
      <c r="A189" s="69"/>
      <c r="B189" s="60" t="s">
        <v>333</v>
      </c>
      <c r="C189" s="42" t="s">
        <v>457</v>
      </c>
      <c r="D189" s="42" t="s">
        <v>516</v>
      </c>
      <c r="E189" s="42" t="s">
        <v>452</v>
      </c>
      <c r="F189" s="42" t="s">
        <v>696</v>
      </c>
      <c r="G189" s="42"/>
      <c r="H189" s="43">
        <f>SUM(H190)</f>
        <v>170300</v>
      </c>
      <c r="I189" s="43">
        <f>SUM(I190)</f>
        <v>0</v>
      </c>
      <c r="J189" s="43">
        <f>SUM(J190)</f>
        <v>0</v>
      </c>
      <c r="K189" s="39">
        <f t="shared" si="32"/>
        <v>170300</v>
      </c>
      <c r="L189" s="44">
        <f>SUM(L190)</f>
        <v>1768.5</v>
      </c>
      <c r="M189" s="44">
        <f>SUM(M190)</f>
        <v>1768.5</v>
      </c>
      <c r="N189" s="44">
        <f>SUM(N190)</f>
        <v>1768.5</v>
      </c>
      <c r="O189" s="40">
        <f t="shared" si="30"/>
        <v>100</v>
      </c>
    </row>
    <row r="190" spans="1:15" s="5" customFormat="1" ht="18.75">
      <c r="A190" s="69"/>
      <c r="B190" s="41" t="s">
        <v>509</v>
      </c>
      <c r="C190" s="42" t="s">
        <v>457</v>
      </c>
      <c r="D190" s="42" t="s">
        <v>516</v>
      </c>
      <c r="E190" s="42" t="s">
        <v>452</v>
      </c>
      <c r="F190" s="42" t="s">
        <v>696</v>
      </c>
      <c r="G190" s="42" t="s">
        <v>508</v>
      </c>
      <c r="H190" s="43">
        <v>170300</v>
      </c>
      <c r="I190" s="43"/>
      <c r="J190" s="43"/>
      <c r="K190" s="39">
        <f t="shared" si="32"/>
        <v>170300</v>
      </c>
      <c r="L190" s="49">
        <v>1768.5</v>
      </c>
      <c r="M190" s="49">
        <v>1768.5</v>
      </c>
      <c r="N190" s="47">
        <v>1768.5</v>
      </c>
      <c r="O190" s="40">
        <f t="shared" si="30"/>
        <v>100</v>
      </c>
    </row>
    <row r="191" spans="1:15" s="5" customFormat="1" ht="91.5" customHeight="1">
      <c r="A191" s="69"/>
      <c r="B191" s="41" t="s">
        <v>334</v>
      </c>
      <c r="C191" s="42" t="s">
        <v>457</v>
      </c>
      <c r="D191" s="42" t="s">
        <v>516</v>
      </c>
      <c r="E191" s="42" t="s">
        <v>452</v>
      </c>
      <c r="F191" s="42" t="s">
        <v>709</v>
      </c>
      <c r="G191" s="42"/>
      <c r="H191" s="43">
        <f>H192</f>
        <v>5229400</v>
      </c>
      <c r="I191" s="43">
        <f>I192</f>
        <v>0</v>
      </c>
      <c r="J191" s="43">
        <f>J192</f>
        <v>0</v>
      </c>
      <c r="K191" s="39">
        <f t="shared" si="32"/>
        <v>5229400</v>
      </c>
      <c r="L191" s="44">
        <f>L192</f>
        <v>5329.4</v>
      </c>
      <c r="M191" s="44">
        <f>M192</f>
        <v>5329.4</v>
      </c>
      <c r="N191" s="44">
        <f>N192</f>
        <v>4775.6</v>
      </c>
      <c r="O191" s="40">
        <f t="shared" si="30"/>
        <v>89.60858633242017</v>
      </c>
    </row>
    <row r="192" spans="1:15" s="5" customFormat="1" ht="18.75">
      <c r="A192" s="69"/>
      <c r="B192" s="41" t="s">
        <v>509</v>
      </c>
      <c r="C192" s="42" t="s">
        <v>457</v>
      </c>
      <c r="D192" s="42" t="s">
        <v>516</v>
      </c>
      <c r="E192" s="42" t="s">
        <v>452</v>
      </c>
      <c r="F192" s="42" t="s">
        <v>709</v>
      </c>
      <c r="G192" s="42" t="s">
        <v>508</v>
      </c>
      <c r="H192" s="43">
        <v>5229400</v>
      </c>
      <c r="I192" s="43"/>
      <c r="J192" s="43"/>
      <c r="K192" s="39">
        <f t="shared" si="32"/>
        <v>5229400</v>
      </c>
      <c r="L192" s="44">
        <v>5329.4</v>
      </c>
      <c r="M192" s="44">
        <v>5329.4</v>
      </c>
      <c r="N192" s="47">
        <v>4775.6</v>
      </c>
      <c r="O192" s="40">
        <f t="shared" si="30"/>
        <v>89.60858633242017</v>
      </c>
    </row>
    <row r="193" spans="1:15" s="5" customFormat="1" ht="75">
      <c r="A193" s="69"/>
      <c r="B193" s="41" t="s">
        <v>335</v>
      </c>
      <c r="C193" s="42" t="s">
        <v>457</v>
      </c>
      <c r="D193" s="42" t="s">
        <v>516</v>
      </c>
      <c r="E193" s="42" t="s">
        <v>452</v>
      </c>
      <c r="F193" s="42" t="s">
        <v>330</v>
      </c>
      <c r="G193" s="42"/>
      <c r="H193" s="43"/>
      <c r="I193" s="43"/>
      <c r="J193" s="43"/>
      <c r="K193" s="39"/>
      <c r="L193" s="44">
        <f>SUM(L194)</f>
        <v>1450.6</v>
      </c>
      <c r="M193" s="44">
        <f>SUM(M194)</f>
        <v>1450.6</v>
      </c>
      <c r="N193" s="44">
        <f>SUM(N194)</f>
        <v>1278.7</v>
      </c>
      <c r="O193" s="40">
        <f t="shared" si="30"/>
        <v>88.1497311457328</v>
      </c>
    </row>
    <row r="194" spans="1:15" s="5" customFormat="1" ht="18.75">
      <c r="A194" s="69"/>
      <c r="B194" s="41" t="s">
        <v>509</v>
      </c>
      <c r="C194" s="42" t="s">
        <v>457</v>
      </c>
      <c r="D194" s="42" t="s">
        <v>516</v>
      </c>
      <c r="E194" s="42" t="s">
        <v>452</v>
      </c>
      <c r="F194" s="42" t="s">
        <v>330</v>
      </c>
      <c r="G194" s="42" t="s">
        <v>508</v>
      </c>
      <c r="H194" s="43"/>
      <c r="I194" s="43"/>
      <c r="J194" s="43"/>
      <c r="K194" s="39"/>
      <c r="L194" s="44">
        <v>1450.6</v>
      </c>
      <c r="M194" s="44">
        <v>1450.6</v>
      </c>
      <c r="N194" s="47">
        <v>1278.7</v>
      </c>
      <c r="O194" s="40">
        <f t="shared" si="30"/>
        <v>88.1497311457328</v>
      </c>
    </row>
    <row r="195" spans="1:15" s="5" customFormat="1" ht="37.5">
      <c r="A195" s="69" t="s">
        <v>224</v>
      </c>
      <c r="B195" s="41" t="s">
        <v>180</v>
      </c>
      <c r="C195" s="42" t="s">
        <v>178</v>
      </c>
      <c r="D195" s="42"/>
      <c r="E195" s="42"/>
      <c r="F195" s="42"/>
      <c r="G195" s="42"/>
      <c r="H195" s="43"/>
      <c r="I195" s="43"/>
      <c r="J195" s="43"/>
      <c r="K195" s="39"/>
      <c r="L195" s="44">
        <f aca="true" t="shared" si="42" ref="L195:N199">SUM(L196)</f>
        <v>12915</v>
      </c>
      <c r="M195" s="44">
        <f t="shared" si="42"/>
        <v>12915</v>
      </c>
      <c r="N195" s="44">
        <f t="shared" si="42"/>
        <v>12913.5</v>
      </c>
      <c r="O195" s="40">
        <f t="shared" si="30"/>
        <v>99.98838559814169</v>
      </c>
    </row>
    <row r="196" spans="1:15" s="5" customFormat="1" ht="18.75">
      <c r="A196" s="69" t="s">
        <v>603</v>
      </c>
      <c r="B196" s="41" t="s">
        <v>435</v>
      </c>
      <c r="C196" s="42" t="s">
        <v>178</v>
      </c>
      <c r="D196" s="42" t="s">
        <v>436</v>
      </c>
      <c r="E196" s="42"/>
      <c r="F196" s="42"/>
      <c r="G196" s="42"/>
      <c r="H196" s="43"/>
      <c r="I196" s="43"/>
      <c r="J196" s="43"/>
      <c r="K196" s="39"/>
      <c r="L196" s="44">
        <f t="shared" si="42"/>
        <v>12915</v>
      </c>
      <c r="M196" s="44">
        <f t="shared" si="42"/>
        <v>12915</v>
      </c>
      <c r="N196" s="44">
        <f t="shared" si="42"/>
        <v>12913.5</v>
      </c>
      <c r="O196" s="40">
        <f t="shared" si="30"/>
        <v>99.98838559814169</v>
      </c>
    </row>
    <row r="197" spans="1:15" s="5" customFormat="1" ht="40.5" customHeight="1">
      <c r="A197" s="69" t="s">
        <v>605</v>
      </c>
      <c r="B197" s="41" t="s">
        <v>179</v>
      </c>
      <c r="C197" s="42" t="s">
        <v>178</v>
      </c>
      <c r="D197" s="42" t="s">
        <v>436</v>
      </c>
      <c r="E197" s="42" t="s">
        <v>8</v>
      </c>
      <c r="F197" s="42"/>
      <c r="G197" s="42"/>
      <c r="H197" s="43"/>
      <c r="I197" s="43"/>
      <c r="J197" s="43"/>
      <c r="K197" s="39"/>
      <c r="L197" s="44">
        <f t="shared" si="42"/>
        <v>12915</v>
      </c>
      <c r="M197" s="44">
        <f t="shared" si="42"/>
        <v>12915</v>
      </c>
      <c r="N197" s="44">
        <f t="shared" si="42"/>
        <v>12913.5</v>
      </c>
      <c r="O197" s="40">
        <f t="shared" si="30"/>
        <v>99.98838559814169</v>
      </c>
    </row>
    <row r="198" spans="1:15" s="5" customFormat="1" ht="56.25">
      <c r="A198" s="69"/>
      <c r="B198" s="41" t="s">
        <v>445</v>
      </c>
      <c r="C198" s="42" t="s">
        <v>178</v>
      </c>
      <c r="D198" s="42" t="s">
        <v>436</v>
      </c>
      <c r="E198" s="42" t="s">
        <v>8</v>
      </c>
      <c r="F198" s="42" t="s">
        <v>446</v>
      </c>
      <c r="G198" s="42"/>
      <c r="H198" s="43"/>
      <c r="I198" s="43"/>
      <c r="J198" s="43"/>
      <c r="K198" s="39"/>
      <c r="L198" s="44">
        <f t="shared" si="42"/>
        <v>12915</v>
      </c>
      <c r="M198" s="44">
        <f t="shared" si="42"/>
        <v>12915</v>
      </c>
      <c r="N198" s="44">
        <f t="shared" si="42"/>
        <v>12913.5</v>
      </c>
      <c r="O198" s="40">
        <f t="shared" si="30"/>
        <v>99.98838559814169</v>
      </c>
    </row>
    <row r="199" spans="1:15" s="5" customFormat="1" ht="18.75">
      <c r="A199" s="69"/>
      <c r="B199" s="41" t="s">
        <v>439</v>
      </c>
      <c r="C199" s="42" t="s">
        <v>178</v>
      </c>
      <c r="D199" s="42" t="s">
        <v>436</v>
      </c>
      <c r="E199" s="42" t="s">
        <v>8</v>
      </c>
      <c r="F199" s="42" t="s">
        <v>447</v>
      </c>
      <c r="G199" s="42"/>
      <c r="H199" s="43"/>
      <c r="I199" s="43"/>
      <c r="J199" s="43"/>
      <c r="K199" s="39"/>
      <c r="L199" s="44">
        <f t="shared" si="42"/>
        <v>12915</v>
      </c>
      <c r="M199" s="44">
        <f t="shared" si="42"/>
        <v>12915</v>
      </c>
      <c r="N199" s="44">
        <f t="shared" si="42"/>
        <v>12913.5</v>
      </c>
      <c r="O199" s="40">
        <f t="shared" si="30"/>
        <v>99.98838559814169</v>
      </c>
    </row>
    <row r="200" spans="1:15" s="5" customFormat="1" ht="18.75">
      <c r="A200" s="69"/>
      <c r="B200" s="41" t="s">
        <v>138</v>
      </c>
      <c r="C200" s="42" t="s">
        <v>178</v>
      </c>
      <c r="D200" s="42" t="s">
        <v>436</v>
      </c>
      <c r="E200" s="42" t="s">
        <v>8</v>
      </c>
      <c r="F200" s="42" t="s">
        <v>447</v>
      </c>
      <c r="G200" s="42" t="s">
        <v>139</v>
      </c>
      <c r="H200" s="43"/>
      <c r="I200" s="43"/>
      <c r="J200" s="43"/>
      <c r="K200" s="39"/>
      <c r="L200" s="44">
        <v>12915</v>
      </c>
      <c r="M200" s="44">
        <v>12915</v>
      </c>
      <c r="N200" s="47">
        <v>12913.5</v>
      </c>
      <c r="O200" s="40">
        <f t="shared" si="30"/>
        <v>99.98838559814169</v>
      </c>
    </row>
    <row r="201" spans="1:15" s="5" customFormat="1" ht="36.75" customHeight="1">
      <c r="A201" s="69" t="s">
        <v>608</v>
      </c>
      <c r="B201" s="41" t="s">
        <v>609</v>
      </c>
      <c r="C201" s="42" t="s">
        <v>610</v>
      </c>
      <c r="D201" s="42"/>
      <c r="E201" s="42"/>
      <c r="F201" s="42"/>
      <c r="G201" s="42"/>
      <c r="H201" s="43">
        <f aca="true" t="shared" si="43" ref="H201:J202">H202</f>
        <v>39161100</v>
      </c>
      <c r="I201" s="43">
        <f t="shared" si="43"/>
        <v>0</v>
      </c>
      <c r="J201" s="43">
        <f t="shared" si="43"/>
        <v>0</v>
      </c>
      <c r="K201" s="39">
        <f t="shared" si="32"/>
        <v>39161100</v>
      </c>
      <c r="L201" s="44">
        <f>L202+L212</f>
        <v>17680.9</v>
      </c>
      <c r="M201" s="44">
        <f>M202+M212</f>
        <v>17680.9</v>
      </c>
      <c r="N201" s="44">
        <f>N202+N212</f>
        <v>17131.2</v>
      </c>
      <c r="O201" s="40">
        <f aca="true" t="shared" si="44" ref="O201:O213">N201*100/M201</f>
        <v>96.89099536788285</v>
      </c>
    </row>
    <row r="202" spans="1:15" s="5" customFormat="1" ht="18.75">
      <c r="A202" s="69" t="s">
        <v>276</v>
      </c>
      <c r="B202" s="41" t="s">
        <v>521</v>
      </c>
      <c r="C202" s="42" t="s">
        <v>610</v>
      </c>
      <c r="D202" s="42" t="s">
        <v>452</v>
      </c>
      <c r="E202" s="42"/>
      <c r="F202" s="42"/>
      <c r="G202" s="42"/>
      <c r="H202" s="43">
        <f t="shared" si="43"/>
        <v>39161100</v>
      </c>
      <c r="I202" s="43">
        <f t="shared" si="43"/>
        <v>0</v>
      </c>
      <c r="J202" s="43">
        <f t="shared" si="43"/>
        <v>0</v>
      </c>
      <c r="K202" s="39">
        <f t="shared" si="32"/>
        <v>39161100</v>
      </c>
      <c r="L202" s="44">
        <f>L203</f>
        <v>15430.4</v>
      </c>
      <c r="M202" s="44">
        <f>M203</f>
        <v>15430.4</v>
      </c>
      <c r="N202" s="44">
        <f>N203</f>
        <v>14881.3</v>
      </c>
      <c r="O202" s="40">
        <f t="shared" si="44"/>
        <v>96.44144027374534</v>
      </c>
    </row>
    <row r="203" spans="1:15" s="5" customFormat="1" ht="20.25" customHeight="1">
      <c r="A203" s="69" t="s">
        <v>611</v>
      </c>
      <c r="B203" s="41" t="s">
        <v>529</v>
      </c>
      <c r="C203" s="42" t="s">
        <v>610</v>
      </c>
      <c r="D203" s="42" t="s">
        <v>452</v>
      </c>
      <c r="E203" s="42" t="s">
        <v>467</v>
      </c>
      <c r="F203" s="42"/>
      <c r="G203" s="42"/>
      <c r="H203" s="43">
        <f>SUM(H204,H207,H209,H214)</f>
        <v>39161100</v>
      </c>
      <c r="I203" s="43">
        <f>SUM(I204,I207,I209)</f>
        <v>0</v>
      </c>
      <c r="J203" s="43">
        <f>SUM(J204,J207,J209,J214)</f>
        <v>0</v>
      </c>
      <c r="K203" s="39">
        <f t="shared" si="32"/>
        <v>39161100</v>
      </c>
      <c r="L203" s="44">
        <f>SUM(L204,L207,L209)</f>
        <v>15430.4</v>
      </c>
      <c r="M203" s="44">
        <f>SUM(M204,M207,M209)</f>
        <v>15430.4</v>
      </c>
      <c r="N203" s="44">
        <f>SUM(N204,N207,N209)</f>
        <v>14881.3</v>
      </c>
      <c r="O203" s="40">
        <f t="shared" si="44"/>
        <v>96.44144027374534</v>
      </c>
    </row>
    <row r="204" spans="1:15" s="5" customFormat="1" ht="56.25">
      <c r="A204" s="69"/>
      <c r="B204" s="41" t="s">
        <v>445</v>
      </c>
      <c r="C204" s="42" t="s">
        <v>610</v>
      </c>
      <c r="D204" s="42" t="s">
        <v>452</v>
      </c>
      <c r="E204" s="42" t="s">
        <v>467</v>
      </c>
      <c r="F204" s="42" t="s">
        <v>446</v>
      </c>
      <c r="G204" s="42"/>
      <c r="H204" s="43">
        <f aca="true" t="shared" si="45" ref="H204:N205">H205</f>
        <v>9873300</v>
      </c>
      <c r="I204" s="43">
        <f t="shared" si="45"/>
        <v>0</v>
      </c>
      <c r="J204" s="43">
        <f t="shared" si="45"/>
        <v>0</v>
      </c>
      <c r="K204" s="39">
        <f t="shared" si="32"/>
        <v>9873300</v>
      </c>
      <c r="L204" s="44">
        <f t="shared" si="45"/>
        <v>11584.4</v>
      </c>
      <c r="M204" s="44">
        <f t="shared" si="45"/>
        <v>11584.4</v>
      </c>
      <c r="N204" s="44">
        <f t="shared" si="45"/>
        <v>11153</v>
      </c>
      <c r="O204" s="40">
        <f t="shared" si="44"/>
        <v>96.27602638030456</v>
      </c>
    </row>
    <row r="205" spans="1:15" s="5" customFormat="1" ht="18.75">
      <c r="A205" s="69"/>
      <c r="B205" s="41" t="s">
        <v>439</v>
      </c>
      <c r="C205" s="42" t="s">
        <v>610</v>
      </c>
      <c r="D205" s="42" t="s">
        <v>452</v>
      </c>
      <c r="E205" s="42" t="s">
        <v>467</v>
      </c>
      <c r="F205" s="42" t="s">
        <v>447</v>
      </c>
      <c r="G205" s="42"/>
      <c r="H205" s="43">
        <f t="shared" si="45"/>
        <v>9873300</v>
      </c>
      <c r="I205" s="43">
        <f t="shared" si="45"/>
        <v>0</v>
      </c>
      <c r="J205" s="43">
        <f t="shared" si="45"/>
        <v>0</v>
      </c>
      <c r="K205" s="39">
        <f t="shared" si="32"/>
        <v>9873300</v>
      </c>
      <c r="L205" s="44">
        <f t="shared" si="45"/>
        <v>11584.4</v>
      </c>
      <c r="M205" s="44">
        <f t="shared" si="45"/>
        <v>11584.4</v>
      </c>
      <c r="N205" s="44">
        <f t="shared" si="45"/>
        <v>11153</v>
      </c>
      <c r="O205" s="40">
        <f t="shared" si="44"/>
        <v>96.27602638030456</v>
      </c>
    </row>
    <row r="206" spans="1:15" s="5" customFormat="1" ht="18.75">
      <c r="A206" s="69"/>
      <c r="B206" s="41" t="s">
        <v>138</v>
      </c>
      <c r="C206" s="42" t="s">
        <v>610</v>
      </c>
      <c r="D206" s="42" t="s">
        <v>452</v>
      </c>
      <c r="E206" s="42" t="s">
        <v>467</v>
      </c>
      <c r="F206" s="42" t="s">
        <v>447</v>
      </c>
      <c r="G206" s="42" t="s">
        <v>139</v>
      </c>
      <c r="H206" s="43">
        <v>9873300</v>
      </c>
      <c r="I206" s="43"/>
      <c r="J206" s="43"/>
      <c r="K206" s="39">
        <f t="shared" si="32"/>
        <v>9873300</v>
      </c>
      <c r="L206" s="44">
        <v>11584.4</v>
      </c>
      <c r="M206" s="44">
        <v>11584.4</v>
      </c>
      <c r="N206" s="47">
        <v>11153</v>
      </c>
      <c r="O206" s="40">
        <f t="shared" si="44"/>
        <v>96.27602638030456</v>
      </c>
    </row>
    <row r="207" spans="1:15" s="5" customFormat="1" ht="37.5">
      <c r="A207" s="69"/>
      <c r="B207" s="41" t="s">
        <v>612</v>
      </c>
      <c r="C207" s="42" t="s">
        <v>613</v>
      </c>
      <c r="D207" s="42" t="s">
        <v>614</v>
      </c>
      <c r="E207" s="42" t="s">
        <v>467</v>
      </c>
      <c r="F207" s="42" t="s">
        <v>615</v>
      </c>
      <c r="G207" s="42"/>
      <c r="H207" s="43">
        <f>H208</f>
        <v>4938200</v>
      </c>
      <c r="I207" s="43">
        <f>I208</f>
        <v>0</v>
      </c>
      <c r="J207" s="43">
        <f>J208</f>
        <v>0</v>
      </c>
      <c r="K207" s="39">
        <f t="shared" si="32"/>
        <v>4938200</v>
      </c>
      <c r="L207" s="44">
        <f>L208</f>
        <v>3186</v>
      </c>
      <c r="M207" s="44">
        <f>M208</f>
        <v>3186</v>
      </c>
      <c r="N207" s="44">
        <f>N208</f>
        <v>3069.3</v>
      </c>
      <c r="O207" s="40">
        <f t="shared" si="44"/>
        <v>96.33709981167608</v>
      </c>
    </row>
    <row r="208" spans="1:15" s="5" customFormat="1" ht="18.75">
      <c r="A208" s="69"/>
      <c r="B208" s="41" t="s">
        <v>138</v>
      </c>
      <c r="C208" s="42" t="s">
        <v>613</v>
      </c>
      <c r="D208" s="42" t="s">
        <v>614</v>
      </c>
      <c r="E208" s="42" t="s">
        <v>467</v>
      </c>
      <c r="F208" s="42" t="s">
        <v>615</v>
      </c>
      <c r="G208" s="42" t="s">
        <v>139</v>
      </c>
      <c r="H208" s="43">
        <v>4938200</v>
      </c>
      <c r="I208" s="43"/>
      <c r="J208" s="43"/>
      <c r="K208" s="39">
        <f t="shared" si="32"/>
        <v>4938200</v>
      </c>
      <c r="L208" s="44">
        <v>3186</v>
      </c>
      <c r="M208" s="44">
        <v>3186</v>
      </c>
      <c r="N208" s="47">
        <v>3069.3</v>
      </c>
      <c r="O208" s="40">
        <f t="shared" si="44"/>
        <v>96.33709981167608</v>
      </c>
    </row>
    <row r="209" spans="1:15" s="5" customFormat="1" ht="18.75">
      <c r="A209" s="69"/>
      <c r="B209" s="41" t="s">
        <v>154</v>
      </c>
      <c r="C209" s="42" t="s">
        <v>610</v>
      </c>
      <c r="D209" s="42" t="s">
        <v>452</v>
      </c>
      <c r="E209" s="42" t="s">
        <v>467</v>
      </c>
      <c r="F209" s="42" t="s">
        <v>530</v>
      </c>
      <c r="G209" s="42"/>
      <c r="H209" s="43">
        <f>H210</f>
        <v>9355000</v>
      </c>
      <c r="I209" s="43">
        <f>I210</f>
        <v>0</v>
      </c>
      <c r="J209" s="43">
        <f>J210</f>
        <v>0</v>
      </c>
      <c r="K209" s="39">
        <f t="shared" si="32"/>
        <v>9355000</v>
      </c>
      <c r="L209" s="44">
        <f aca="true" t="shared" si="46" ref="L209:N210">L210</f>
        <v>660</v>
      </c>
      <c r="M209" s="44">
        <f t="shared" si="46"/>
        <v>660</v>
      </c>
      <c r="N209" s="44">
        <f t="shared" si="46"/>
        <v>659</v>
      </c>
      <c r="O209" s="40">
        <f t="shared" si="44"/>
        <v>99.84848484848484</v>
      </c>
    </row>
    <row r="210" spans="1:15" s="5" customFormat="1" ht="56.25">
      <c r="A210" s="69"/>
      <c r="B210" s="41" t="s">
        <v>539</v>
      </c>
      <c r="C210" s="42" t="s">
        <v>610</v>
      </c>
      <c r="D210" s="42" t="s">
        <v>452</v>
      </c>
      <c r="E210" s="42" t="s">
        <v>467</v>
      </c>
      <c r="F210" s="42" t="s">
        <v>540</v>
      </c>
      <c r="G210" s="42"/>
      <c r="H210" s="43">
        <f>H211+H212</f>
        <v>9355000</v>
      </c>
      <c r="I210" s="43">
        <f>I211+I212</f>
        <v>0</v>
      </c>
      <c r="J210" s="43">
        <f>J211+J212</f>
        <v>0</v>
      </c>
      <c r="K210" s="39">
        <f t="shared" si="32"/>
        <v>9355000</v>
      </c>
      <c r="L210" s="44">
        <f t="shared" si="46"/>
        <v>660</v>
      </c>
      <c r="M210" s="44">
        <f t="shared" si="46"/>
        <v>660</v>
      </c>
      <c r="N210" s="44">
        <f t="shared" si="46"/>
        <v>659</v>
      </c>
      <c r="O210" s="40">
        <f t="shared" si="44"/>
        <v>99.84848484848484</v>
      </c>
    </row>
    <row r="211" spans="1:15" s="5" customFormat="1" ht="18.75">
      <c r="A211" s="69"/>
      <c r="B211" s="41" t="s">
        <v>469</v>
      </c>
      <c r="C211" s="42" t="s">
        <v>610</v>
      </c>
      <c r="D211" s="42" t="s">
        <v>452</v>
      </c>
      <c r="E211" s="42" t="s">
        <v>467</v>
      </c>
      <c r="F211" s="42" t="s">
        <v>540</v>
      </c>
      <c r="G211" s="42" t="s">
        <v>470</v>
      </c>
      <c r="H211" s="43">
        <v>9355000</v>
      </c>
      <c r="I211" s="43"/>
      <c r="J211" s="43"/>
      <c r="K211" s="39">
        <f t="shared" si="32"/>
        <v>9355000</v>
      </c>
      <c r="L211" s="44">
        <v>660</v>
      </c>
      <c r="M211" s="44">
        <v>660</v>
      </c>
      <c r="N211" s="47">
        <v>659</v>
      </c>
      <c r="O211" s="40">
        <f t="shared" si="44"/>
        <v>99.84848484848484</v>
      </c>
    </row>
    <row r="212" spans="1:15" s="5" customFormat="1" ht="18.75">
      <c r="A212" s="69" t="s">
        <v>331</v>
      </c>
      <c r="B212" s="41" t="s">
        <v>537</v>
      </c>
      <c r="C212" s="42" t="s">
        <v>610</v>
      </c>
      <c r="D212" s="42" t="s">
        <v>511</v>
      </c>
      <c r="E212" s="42"/>
      <c r="F212" s="42"/>
      <c r="G212" s="42"/>
      <c r="H212" s="43"/>
      <c r="I212" s="43"/>
      <c r="J212" s="43"/>
      <c r="K212" s="39">
        <f t="shared" si="32"/>
        <v>0</v>
      </c>
      <c r="L212" s="44">
        <f aca="true" t="shared" si="47" ref="L212:N213">SUM(L213)</f>
        <v>2250.5</v>
      </c>
      <c r="M212" s="44">
        <f t="shared" si="47"/>
        <v>2250.5</v>
      </c>
      <c r="N212" s="44">
        <f t="shared" si="47"/>
        <v>2249.9</v>
      </c>
      <c r="O212" s="40">
        <f t="shared" si="44"/>
        <v>99.97333925794268</v>
      </c>
    </row>
    <row r="213" spans="1:15" s="5" customFormat="1" ht="37.5">
      <c r="A213" s="69" t="s">
        <v>332</v>
      </c>
      <c r="B213" s="41" t="s">
        <v>538</v>
      </c>
      <c r="C213" s="42" t="s">
        <v>610</v>
      </c>
      <c r="D213" s="42" t="s">
        <v>511</v>
      </c>
      <c r="E213" s="42" t="s">
        <v>516</v>
      </c>
      <c r="F213" s="42"/>
      <c r="G213" s="42"/>
      <c r="H213" s="43"/>
      <c r="I213" s="43"/>
      <c r="J213" s="43"/>
      <c r="K213" s="39"/>
      <c r="L213" s="44">
        <f t="shared" si="47"/>
        <v>2250.5</v>
      </c>
      <c r="M213" s="44">
        <f t="shared" si="47"/>
        <v>2250.5</v>
      </c>
      <c r="N213" s="44">
        <f t="shared" si="47"/>
        <v>2249.9</v>
      </c>
      <c r="O213" s="40">
        <f t="shared" si="44"/>
        <v>99.97333925794268</v>
      </c>
    </row>
    <row r="214" spans="1:15" s="5" customFormat="1" ht="21.75" customHeight="1">
      <c r="A214" s="69"/>
      <c r="B214" s="41" t="s">
        <v>154</v>
      </c>
      <c r="C214" s="42" t="s">
        <v>610</v>
      </c>
      <c r="D214" s="42" t="s">
        <v>511</v>
      </c>
      <c r="E214" s="42" t="s">
        <v>516</v>
      </c>
      <c r="F214" s="42" t="s">
        <v>530</v>
      </c>
      <c r="G214" s="42"/>
      <c r="H214" s="43">
        <f aca="true" t="shared" si="48" ref="H214:J215">H215</f>
        <v>14994600</v>
      </c>
      <c r="I214" s="43">
        <f t="shared" si="48"/>
        <v>0</v>
      </c>
      <c r="J214" s="43">
        <f t="shared" si="48"/>
        <v>0</v>
      </c>
      <c r="K214" s="39">
        <f t="shared" si="32"/>
        <v>14994600</v>
      </c>
      <c r="L214" s="44">
        <f aca="true" t="shared" si="49" ref="L214:N215">L215</f>
        <v>2250.5</v>
      </c>
      <c r="M214" s="44">
        <f t="shared" si="49"/>
        <v>2250.5</v>
      </c>
      <c r="N214" s="44">
        <f t="shared" si="49"/>
        <v>2249.9</v>
      </c>
      <c r="O214" s="40">
        <f aca="true" t="shared" si="50" ref="O214:O225">N214*100/M214</f>
        <v>99.97333925794268</v>
      </c>
    </row>
    <row r="215" spans="1:15" s="5" customFormat="1" ht="56.25">
      <c r="A215" s="69"/>
      <c r="B215" s="41" t="s">
        <v>539</v>
      </c>
      <c r="C215" s="42" t="s">
        <v>610</v>
      </c>
      <c r="D215" s="42" t="s">
        <v>511</v>
      </c>
      <c r="E215" s="42" t="s">
        <v>516</v>
      </c>
      <c r="F215" s="42" t="s">
        <v>540</v>
      </c>
      <c r="G215" s="42"/>
      <c r="H215" s="43">
        <f t="shared" si="48"/>
        <v>14994600</v>
      </c>
      <c r="I215" s="43">
        <f t="shared" si="48"/>
        <v>0</v>
      </c>
      <c r="J215" s="43">
        <f t="shared" si="48"/>
        <v>0</v>
      </c>
      <c r="K215" s="39">
        <f t="shared" si="32"/>
        <v>14994600</v>
      </c>
      <c r="L215" s="44">
        <f t="shared" si="49"/>
        <v>2250.5</v>
      </c>
      <c r="M215" s="44">
        <f t="shared" si="49"/>
        <v>2250.5</v>
      </c>
      <c r="N215" s="44">
        <f t="shared" si="49"/>
        <v>2249.9</v>
      </c>
      <c r="O215" s="40">
        <f t="shared" si="50"/>
        <v>99.97333925794268</v>
      </c>
    </row>
    <row r="216" spans="1:15" s="5" customFormat="1" ht="39" customHeight="1">
      <c r="A216" s="69"/>
      <c r="B216" s="41" t="s">
        <v>120</v>
      </c>
      <c r="C216" s="42" t="s">
        <v>610</v>
      </c>
      <c r="D216" s="42" t="s">
        <v>511</v>
      </c>
      <c r="E216" s="42" t="s">
        <v>516</v>
      </c>
      <c r="F216" s="42" t="s">
        <v>540</v>
      </c>
      <c r="G216" s="42" t="s">
        <v>542</v>
      </c>
      <c r="H216" s="43">
        <v>14994600</v>
      </c>
      <c r="I216" s="43"/>
      <c r="J216" s="43"/>
      <c r="K216" s="39">
        <f t="shared" si="32"/>
        <v>14994600</v>
      </c>
      <c r="L216" s="44">
        <v>2250.5</v>
      </c>
      <c r="M216" s="44">
        <v>2250.5</v>
      </c>
      <c r="N216" s="47">
        <v>2249.9</v>
      </c>
      <c r="O216" s="40">
        <f t="shared" si="50"/>
        <v>99.97333925794268</v>
      </c>
    </row>
    <row r="217" spans="1:15" s="5" customFormat="1" ht="39.75" customHeight="1">
      <c r="A217" s="69" t="s">
        <v>616</v>
      </c>
      <c r="B217" s="41" t="s">
        <v>400</v>
      </c>
      <c r="C217" s="42" t="s">
        <v>617</v>
      </c>
      <c r="D217" s="42"/>
      <c r="E217" s="42"/>
      <c r="F217" s="42"/>
      <c r="G217" s="42"/>
      <c r="H217" s="43">
        <f>SUM(H218,H224,H232,H237,H267,H288,H294)</f>
        <v>208732500</v>
      </c>
      <c r="I217" s="43">
        <f>SUM(I218,I232,I237,I267,I288,I294)</f>
        <v>5963200</v>
      </c>
      <c r="J217" s="43">
        <f>SUM(J218,J232,J237,J267,J288,J294)</f>
        <v>0</v>
      </c>
      <c r="K217" s="39">
        <f t="shared" si="32"/>
        <v>214695700</v>
      </c>
      <c r="L217" s="44">
        <f>SUM(L218,L224,L232,L237,L267,L288,L294)</f>
        <v>180492.40000000002</v>
      </c>
      <c r="M217" s="44">
        <f>SUM(M218,M224,M232,M237,M267,M288,M294)</f>
        <v>180492.40000000002</v>
      </c>
      <c r="N217" s="44">
        <f>SUM(N218,N224,N232,N237,N267,N288,N294)</f>
        <v>168740.80000000002</v>
      </c>
      <c r="O217" s="40">
        <f t="shared" si="50"/>
        <v>93.48914414124914</v>
      </c>
    </row>
    <row r="218" spans="1:15" s="5" customFormat="1" ht="18.75">
      <c r="A218" s="69" t="s">
        <v>618</v>
      </c>
      <c r="B218" s="41" t="s">
        <v>435</v>
      </c>
      <c r="C218" s="42" t="s">
        <v>617</v>
      </c>
      <c r="D218" s="42" t="s">
        <v>436</v>
      </c>
      <c r="E218" s="42"/>
      <c r="F218" s="42"/>
      <c r="G218" s="42"/>
      <c r="H218" s="43">
        <f>H219</f>
        <v>1424600</v>
      </c>
      <c r="I218" s="43">
        <f aca="true" t="shared" si="51" ref="I218:J222">I219</f>
        <v>0</v>
      </c>
      <c r="J218" s="43">
        <f t="shared" si="51"/>
        <v>0</v>
      </c>
      <c r="K218" s="39">
        <f t="shared" si="32"/>
        <v>1424600</v>
      </c>
      <c r="L218" s="44">
        <f aca="true" t="shared" si="52" ref="L218:N222">L219</f>
        <v>113.7</v>
      </c>
      <c r="M218" s="44">
        <f t="shared" si="52"/>
        <v>113.7</v>
      </c>
      <c r="N218" s="44">
        <f t="shared" si="52"/>
        <v>90.5</v>
      </c>
      <c r="O218" s="40">
        <f t="shared" si="50"/>
        <v>79.59542656112576</v>
      </c>
    </row>
    <row r="219" spans="1:15" s="5" customFormat="1" ht="18.75">
      <c r="A219" s="69" t="s">
        <v>619</v>
      </c>
      <c r="B219" s="41" t="s">
        <v>472</v>
      </c>
      <c r="C219" s="42" t="s">
        <v>617</v>
      </c>
      <c r="D219" s="42" t="s">
        <v>436</v>
      </c>
      <c r="E219" s="42" t="s">
        <v>473</v>
      </c>
      <c r="F219" s="42"/>
      <c r="G219" s="42"/>
      <c r="H219" s="43">
        <f>H220</f>
        <v>1424600</v>
      </c>
      <c r="I219" s="43">
        <f t="shared" si="51"/>
        <v>0</v>
      </c>
      <c r="J219" s="43">
        <f t="shared" si="51"/>
        <v>0</v>
      </c>
      <c r="K219" s="39">
        <f t="shared" si="32"/>
        <v>1424600</v>
      </c>
      <c r="L219" s="44">
        <f t="shared" si="52"/>
        <v>113.7</v>
      </c>
      <c r="M219" s="44">
        <f t="shared" si="52"/>
        <v>113.7</v>
      </c>
      <c r="N219" s="44">
        <f t="shared" si="52"/>
        <v>90.5</v>
      </c>
      <c r="O219" s="40">
        <f t="shared" si="50"/>
        <v>79.59542656112576</v>
      </c>
    </row>
    <row r="220" spans="1:15" s="5" customFormat="1" ht="38.25" customHeight="1">
      <c r="A220" s="69"/>
      <c r="B220" s="41" t="s">
        <v>478</v>
      </c>
      <c r="C220" s="42" t="s">
        <v>617</v>
      </c>
      <c r="D220" s="42" t="s">
        <v>436</v>
      </c>
      <c r="E220" s="42" t="s">
        <v>473</v>
      </c>
      <c r="F220" s="42" t="s">
        <v>479</v>
      </c>
      <c r="G220" s="42"/>
      <c r="H220" s="43">
        <f>H221</f>
        <v>1424600</v>
      </c>
      <c r="I220" s="43">
        <f t="shared" si="51"/>
        <v>0</v>
      </c>
      <c r="J220" s="43">
        <f t="shared" si="51"/>
        <v>0</v>
      </c>
      <c r="K220" s="39">
        <f t="shared" si="32"/>
        <v>1424600</v>
      </c>
      <c r="L220" s="44">
        <f t="shared" si="52"/>
        <v>113.7</v>
      </c>
      <c r="M220" s="44">
        <f t="shared" si="52"/>
        <v>113.7</v>
      </c>
      <c r="N220" s="44">
        <f t="shared" si="52"/>
        <v>90.5</v>
      </c>
      <c r="O220" s="40">
        <f t="shared" si="50"/>
        <v>79.59542656112576</v>
      </c>
    </row>
    <row r="221" spans="1:15" s="5" customFormat="1" ht="37.5">
      <c r="A221" s="69"/>
      <c r="B221" s="41" t="s">
        <v>480</v>
      </c>
      <c r="C221" s="42" t="s">
        <v>617</v>
      </c>
      <c r="D221" s="42" t="s">
        <v>436</v>
      </c>
      <c r="E221" s="42" t="s">
        <v>473</v>
      </c>
      <c r="F221" s="42" t="s">
        <v>481</v>
      </c>
      <c r="G221" s="42"/>
      <c r="H221" s="43">
        <f>H222</f>
        <v>1424600</v>
      </c>
      <c r="I221" s="43">
        <f t="shared" si="51"/>
        <v>0</v>
      </c>
      <c r="J221" s="43">
        <f t="shared" si="51"/>
        <v>0</v>
      </c>
      <c r="K221" s="39">
        <f t="shared" si="32"/>
        <v>1424600</v>
      </c>
      <c r="L221" s="44">
        <f t="shared" si="52"/>
        <v>113.7</v>
      </c>
      <c r="M221" s="44">
        <f t="shared" si="52"/>
        <v>113.7</v>
      </c>
      <c r="N221" s="44">
        <f t="shared" si="52"/>
        <v>90.5</v>
      </c>
      <c r="O221" s="40">
        <f t="shared" si="50"/>
        <v>79.59542656112576</v>
      </c>
    </row>
    <row r="222" spans="1:15" s="5" customFormat="1" ht="38.25" customHeight="1">
      <c r="A222" s="69"/>
      <c r="B222" s="41" t="s">
        <v>533</v>
      </c>
      <c r="C222" s="42" t="s">
        <v>617</v>
      </c>
      <c r="D222" s="42" t="s">
        <v>436</v>
      </c>
      <c r="E222" s="42" t="s">
        <v>473</v>
      </c>
      <c r="F222" s="42" t="s">
        <v>532</v>
      </c>
      <c r="G222" s="42"/>
      <c r="H222" s="43">
        <f>H223</f>
        <v>1424600</v>
      </c>
      <c r="I222" s="43">
        <f t="shared" si="51"/>
        <v>0</v>
      </c>
      <c r="J222" s="43">
        <f t="shared" si="51"/>
        <v>0</v>
      </c>
      <c r="K222" s="39">
        <f t="shared" si="32"/>
        <v>1424600</v>
      </c>
      <c r="L222" s="44">
        <f t="shared" si="52"/>
        <v>113.7</v>
      </c>
      <c r="M222" s="44">
        <f t="shared" si="52"/>
        <v>113.7</v>
      </c>
      <c r="N222" s="44">
        <f t="shared" si="52"/>
        <v>90.5</v>
      </c>
      <c r="O222" s="40">
        <f t="shared" si="50"/>
        <v>79.59542656112576</v>
      </c>
    </row>
    <row r="223" spans="1:15" s="5" customFormat="1" ht="18.75">
      <c r="A223" s="69"/>
      <c r="B223" s="41" t="s">
        <v>138</v>
      </c>
      <c r="C223" s="42" t="s">
        <v>617</v>
      </c>
      <c r="D223" s="42" t="s">
        <v>436</v>
      </c>
      <c r="E223" s="42" t="s">
        <v>473</v>
      </c>
      <c r="F223" s="42" t="s">
        <v>532</v>
      </c>
      <c r="G223" s="42" t="s">
        <v>139</v>
      </c>
      <c r="H223" s="43">
        <v>1424600</v>
      </c>
      <c r="I223" s="43"/>
      <c r="J223" s="43"/>
      <c r="K223" s="39">
        <f t="shared" si="32"/>
        <v>1424600</v>
      </c>
      <c r="L223" s="44">
        <v>113.7</v>
      </c>
      <c r="M223" s="44">
        <v>113.7</v>
      </c>
      <c r="N223" s="44">
        <v>90.5</v>
      </c>
      <c r="O223" s="40">
        <f t="shared" si="50"/>
        <v>79.59542656112576</v>
      </c>
    </row>
    <row r="224" spans="1:15" s="5" customFormat="1" ht="19.5" customHeight="1">
      <c r="A224" s="69" t="s">
        <v>622</v>
      </c>
      <c r="B224" s="41" t="s">
        <v>497</v>
      </c>
      <c r="C224" s="42" t="s">
        <v>617</v>
      </c>
      <c r="D224" s="42" t="s">
        <v>438</v>
      </c>
      <c r="E224" s="42"/>
      <c r="F224" s="42"/>
      <c r="G224" s="42"/>
      <c r="H224" s="43">
        <f>SUM(H225)</f>
        <v>5325600</v>
      </c>
      <c r="I224" s="43">
        <f>I225</f>
        <v>0</v>
      </c>
      <c r="J224" s="43">
        <f>J225</f>
        <v>0</v>
      </c>
      <c r="K224" s="39">
        <f t="shared" si="32"/>
        <v>5325600</v>
      </c>
      <c r="L224" s="44">
        <f>SUM(L225)</f>
        <v>92.6</v>
      </c>
      <c r="M224" s="44">
        <f>SUM(M225)</f>
        <v>92.6</v>
      </c>
      <c r="N224" s="44">
        <f>SUM(N225)</f>
        <v>92.5</v>
      </c>
      <c r="O224" s="40">
        <f t="shared" si="50"/>
        <v>99.89200863930886</v>
      </c>
    </row>
    <row r="225" spans="1:15" s="5" customFormat="1" ht="37.5">
      <c r="A225" s="69" t="s">
        <v>624</v>
      </c>
      <c r="B225" s="51" t="s">
        <v>359</v>
      </c>
      <c r="C225" s="42" t="s">
        <v>617</v>
      </c>
      <c r="D225" s="42" t="s">
        <v>438</v>
      </c>
      <c r="E225" s="42" t="s">
        <v>511</v>
      </c>
      <c r="F225" s="42"/>
      <c r="G225" s="42"/>
      <c r="H225" s="43">
        <f>SUM(H229+H226)</f>
        <v>5325600</v>
      </c>
      <c r="I225" s="43">
        <f>I226+I229</f>
        <v>0</v>
      </c>
      <c r="J225" s="43">
        <f>J226+J229</f>
        <v>0</v>
      </c>
      <c r="K225" s="39">
        <f t="shared" si="32"/>
        <v>5325600</v>
      </c>
      <c r="L225" s="44">
        <f>SUM(L226,L229)</f>
        <v>92.6</v>
      </c>
      <c r="M225" s="44">
        <f>SUM(M226,M229)</f>
        <v>92.6</v>
      </c>
      <c r="N225" s="44">
        <f>SUM(N226,N229)</f>
        <v>92.5</v>
      </c>
      <c r="O225" s="40">
        <f t="shared" si="50"/>
        <v>99.89200863930886</v>
      </c>
    </row>
    <row r="226" spans="1:15" s="5" customFormat="1" ht="18.75" hidden="1">
      <c r="A226" s="69"/>
      <c r="B226" s="41" t="s">
        <v>466</v>
      </c>
      <c r="C226" s="42" t="s">
        <v>617</v>
      </c>
      <c r="D226" s="42" t="s">
        <v>438</v>
      </c>
      <c r="E226" s="42" t="s">
        <v>511</v>
      </c>
      <c r="F226" s="42" t="s">
        <v>468</v>
      </c>
      <c r="G226" s="42"/>
      <c r="H226" s="43">
        <f aca="true" t="shared" si="53" ref="H226:J227">H227</f>
        <v>0</v>
      </c>
      <c r="I226" s="43">
        <f t="shared" si="53"/>
        <v>0</v>
      </c>
      <c r="J226" s="43">
        <f t="shared" si="53"/>
        <v>0</v>
      </c>
      <c r="K226" s="39">
        <f aca="true" t="shared" si="54" ref="K226:K231">SUM(H226:J226)</f>
        <v>0</v>
      </c>
      <c r="L226" s="44">
        <f aca="true" t="shared" si="55" ref="L226:N227">L227</f>
        <v>0</v>
      </c>
      <c r="M226" s="44">
        <f t="shared" si="55"/>
        <v>0</v>
      </c>
      <c r="N226" s="44">
        <f t="shared" si="55"/>
        <v>0</v>
      </c>
      <c r="O226" s="40" t="e">
        <f aca="true" t="shared" si="56" ref="O226:O295">N226*100/M226</f>
        <v>#DIV/0!</v>
      </c>
    </row>
    <row r="227" spans="1:15" s="5" customFormat="1" ht="18.75" hidden="1">
      <c r="A227" s="69"/>
      <c r="B227" s="41" t="s">
        <v>150</v>
      </c>
      <c r="C227" s="42" t="s">
        <v>617</v>
      </c>
      <c r="D227" s="42" t="s">
        <v>438</v>
      </c>
      <c r="E227" s="42" t="s">
        <v>511</v>
      </c>
      <c r="F227" s="42" t="s">
        <v>149</v>
      </c>
      <c r="G227" s="42"/>
      <c r="H227" s="43">
        <f t="shared" si="53"/>
        <v>0</v>
      </c>
      <c r="I227" s="43">
        <f t="shared" si="53"/>
        <v>0</v>
      </c>
      <c r="J227" s="43">
        <f t="shared" si="53"/>
        <v>0</v>
      </c>
      <c r="K227" s="39">
        <f t="shared" si="54"/>
        <v>0</v>
      </c>
      <c r="L227" s="44">
        <f t="shared" si="55"/>
        <v>0</v>
      </c>
      <c r="M227" s="44">
        <f t="shared" si="55"/>
        <v>0</v>
      </c>
      <c r="N227" s="44">
        <f t="shared" si="55"/>
        <v>0</v>
      </c>
      <c r="O227" s="40" t="e">
        <f t="shared" si="56"/>
        <v>#DIV/0!</v>
      </c>
    </row>
    <row r="228" spans="1:15" s="5" customFormat="1" ht="18.75" hidden="1">
      <c r="A228" s="69"/>
      <c r="B228" s="50" t="s">
        <v>469</v>
      </c>
      <c r="C228" s="42" t="s">
        <v>617</v>
      </c>
      <c r="D228" s="42" t="s">
        <v>438</v>
      </c>
      <c r="E228" s="42" t="s">
        <v>511</v>
      </c>
      <c r="F228" s="42" t="s">
        <v>149</v>
      </c>
      <c r="G228" s="42" t="s">
        <v>470</v>
      </c>
      <c r="H228" s="43">
        <v>0</v>
      </c>
      <c r="I228" s="43"/>
      <c r="J228" s="43"/>
      <c r="K228" s="39">
        <f t="shared" si="54"/>
        <v>0</v>
      </c>
      <c r="L228" s="44">
        <v>0</v>
      </c>
      <c r="M228" s="48">
        <v>0</v>
      </c>
      <c r="N228" s="47">
        <v>0</v>
      </c>
      <c r="O228" s="40" t="e">
        <f t="shared" si="56"/>
        <v>#DIV/0!</v>
      </c>
    </row>
    <row r="229" spans="1:15" s="5" customFormat="1" ht="37.5" customHeight="1">
      <c r="A229" s="69"/>
      <c r="B229" s="41" t="s">
        <v>300</v>
      </c>
      <c r="C229" s="42" t="s">
        <v>617</v>
      </c>
      <c r="D229" s="42" t="s">
        <v>438</v>
      </c>
      <c r="E229" s="42" t="s">
        <v>511</v>
      </c>
      <c r="F229" s="42" t="s">
        <v>15</v>
      </c>
      <c r="G229" s="42"/>
      <c r="H229" s="43">
        <f>SUM(H230)</f>
        <v>5325600</v>
      </c>
      <c r="I229" s="43">
        <f>I230</f>
        <v>0</v>
      </c>
      <c r="J229" s="43">
        <f>J230</f>
        <v>0</v>
      </c>
      <c r="K229" s="39">
        <f t="shared" si="54"/>
        <v>5325600</v>
      </c>
      <c r="L229" s="44">
        <f aca="true" t="shared" si="57" ref="L229:N230">SUM(L230)</f>
        <v>92.6</v>
      </c>
      <c r="M229" s="44">
        <f t="shared" si="57"/>
        <v>92.6</v>
      </c>
      <c r="N229" s="44">
        <f t="shared" si="57"/>
        <v>92.5</v>
      </c>
      <c r="O229" s="40">
        <f t="shared" si="56"/>
        <v>99.89200863930886</v>
      </c>
    </row>
    <row r="230" spans="1:15" s="5" customFormat="1" ht="39" customHeight="1">
      <c r="A230" s="69"/>
      <c r="B230" s="41" t="s">
        <v>304</v>
      </c>
      <c r="C230" s="42" t="s">
        <v>617</v>
      </c>
      <c r="D230" s="42" t="s">
        <v>438</v>
      </c>
      <c r="E230" s="42" t="s">
        <v>511</v>
      </c>
      <c r="F230" s="42" t="s">
        <v>301</v>
      </c>
      <c r="G230" s="42"/>
      <c r="H230" s="43">
        <f>SUM(H231)</f>
        <v>5325600</v>
      </c>
      <c r="I230" s="43">
        <f>I231</f>
        <v>0</v>
      </c>
      <c r="J230" s="43">
        <f>J231</f>
        <v>0</v>
      </c>
      <c r="K230" s="39">
        <f t="shared" si="54"/>
        <v>5325600</v>
      </c>
      <c r="L230" s="44">
        <f t="shared" si="57"/>
        <v>92.6</v>
      </c>
      <c r="M230" s="44">
        <f t="shared" si="57"/>
        <v>92.6</v>
      </c>
      <c r="N230" s="44">
        <f t="shared" si="57"/>
        <v>92.5</v>
      </c>
      <c r="O230" s="40">
        <f t="shared" si="56"/>
        <v>99.89200863930886</v>
      </c>
    </row>
    <row r="231" spans="1:15" s="5" customFormat="1" ht="18.75">
      <c r="A231" s="69"/>
      <c r="B231" s="41" t="s">
        <v>469</v>
      </c>
      <c r="C231" s="42" t="s">
        <v>617</v>
      </c>
      <c r="D231" s="42" t="s">
        <v>438</v>
      </c>
      <c r="E231" s="42" t="s">
        <v>511</v>
      </c>
      <c r="F231" s="42" t="s">
        <v>301</v>
      </c>
      <c r="G231" s="42" t="s">
        <v>470</v>
      </c>
      <c r="H231" s="43">
        <v>5325600</v>
      </c>
      <c r="I231" s="43"/>
      <c r="J231" s="43"/>
      <c r="K231" s="39">
        <f t="shared" si="54"/>
        <v>5325600</v>
      </c>
      <c r="L231" s="49">
        <v>92.6</v>
      </c>
      <c r="M231" s="49">
        <v>92.6</v>
      </c>
      <c r="N231" s="47">
        <v>92.5</v>
      </c>
      <c r="O231" s="40">
        <f t="shared" si="56"/>
        <v>99.89200863930886</v>
      </c>
    </row>
    <row r="232" spans="1:15" s="5" customFormat="1" ht="18.75">
      <c r="A232" s="69" t="s">
        <v>281</v>
      </c>
      <c r="B232" s="41" t="s">
        <v>521</v>
      </c>
      <c r="C232" s="42" t="s">
        <v>617</v>
      </c>
      <c r="D232" s="42" t="s">
        <v>452</v>
      </c>
      <c r="E232" s="42"/>
      <c r="F232" s="42"/>
      <c r="G232" s="42"/>
      <c r="H232" s="43">
        <f>H233</f>
        <v>2950300</v>
      </c>
      <c r="I232" s="43">
        <f>I233</f>
        <v>0</v>
      </c>
      <c r="J232" s="43">
        <f>J233</f>
        <v>0</v>
      </c>
      <c r="K232" s="39">
        <f t="shared" si="32"/>
        <v>2950300</v>
      </c>
      <c r="L232" s="44">
        <f>L233</f>
        <v>3370.8</v>
      </c>
      <c r="M232" s="44">
        <f>M233</f>
        <v>3370.8</v>
      </c>
      <c r="N232" s="44">
        <f>N233</f>
        <v>3319</v>
      </c>
      <c r="O232" s="40">
        <f t="shared" si="56"/>
        <v>98.4632728135754</v>
      </c>
    </row>
    <row r="233" spans="1:15" s="5" customFormat="1" ht="18" customHeight="1">
      <c r="A233" s="69" t="s">
        <v>282</v>
      </c>
      <c r="B233" s="41" t="s">
        <v>529</v>
      </c>
      <c r="C233" s="42" t="s">
        <v>617</v>
      </c>
      <c r="D233" s="42" t="s">
        <v>452</v>
      </c>
      <c r="E233" s="42" t="s">
        <v>467</v>
      </c>
      <c r="F233" s="42"/>
      <c r="G233" s="42"/>
      <c r="H233" s="43">
        <f aca="true" t="shared" si="58" ref="H233:N235">H234</f>
        <v>2950300</v>
      </c>
      <c r="I233" s="43">
        <f t="shared" si="58"/>
        <v>0</v>
      </c>
      <c r="J233" s="43">
        <f t="shared" si="58"/>
        <v>0</v>
      </c>
      <c r="K233" s="39">
        <f aca="true" t="shared" si="59" ref="K233:K307">SUM(H233:J233)</f>
        <v>2950300</v>
      </c>
      <c r="L233" s="44">
        <f t="shared" si="58"/>
        <v>3370.8</v>
      </c>
      <c r="M233" s="44">
        <f t="shared" si="58"/>
        <v>3370.8</v>
      </c>
      <c r="N233" s="44">
        <f t="shared" si="58"/>
        <v>3319</v>
      </c>
      <c r="O233" s="40">
        <f t="shared" si="56"/>
        <v>98.4632728135754</v>
      </c>
    </row>
    <row r="234" spans="1:15" s="5" customFormat="1" ht="56.25">
      <c r="A234" s="69"/>
      <c r="B234" s="41" t="s">
        <v>445</v>
      </c>
      <c r="C234" s="42" t="s">
        <v>617</v>
      </c>
      <c r="D234" s="42" t="s">
        <v>452</v>
      </c>
      <c r="E234" s="42" t="s">
        <v>467</v>
      </c>
      <c r="F234" s="42" t="s">
        <v>446</v>
      </c>
      <c r="G234" s="42"/>
      <c r="H234" s="43">
        <f t="shared" si="58"/>
        <v>2950300</v>
      </c>
      <c r="I234" s="43">
        <f t="shared" si="58"/>
        <v>0</v>
      </c>
      <c r="J234" s="43">
        <f t="shared" si="58"/>
        <v>0</v>
      </c>
      <c r="K234" s="39">
        <f t="shared" si="59"/>
        <v>2950300</v>
      </c>
      <c r="L234" s="44">
        <f t="shared" si="58"/>
        <v>3370.8</v>
      </c>
      <c r="M234" s="44">
        <f t="shared" si="58"/>
        <v>3370.8</v>
      </c>
      <c r="N234" s="44">
        <f t="shared" si="58"/>
        <v>3319</v>
      </c>
      <c r="O234" s="40">
        <f t="shared" si="56"/>
        <v>98.4632728135754</v>
      </c>
    </row>
    <row r="235" spans="1:15" s="5" customFormat="1" ht="18.75">
      <c r="A235" s="69"/>
      <c r="B235" s="41" t="s">
        <v>439</v>
      </c>
      <c r="C235" s="42" t="s">
        <v>617</v>
      </c>
      <c r="D235" s="42" t="s">
        <v>452</v>
      </c>
      <c r="E235" s="42" t="s">
        <v>467</v>
      </c>
      <c r="F235" s="42" t="s">
        <v>447</v>
      </c>
      <c r="G235" s="42"/>
      <c r="H235" s="43">
        <f t="shared" si="58"/>
        <v>2950300</v>
      </c>
      <c r="I235" s="43">
        <f t="shared" si="58"/>
        <v>0</v>
      </c>
      <c r="J235" s="43">
        <f t="shared" si="58"/>
        <v>0</v>
      </c>
      <c r="K235" s="39">
        <f t="shared" si="59"/>
        <v>2950300</v>
      </c>
      <c r="L235" s="44">
        <f t="shared" si="58"/>
        <v>3370.8</v>
      </c>
      <c r="M235" s="44">
        <f t="shared" si="58"/>
        <v>3370.8</v>
      </c>
      <c r="N235" s="44">
        <f t="shared" si="58"/>
        <v>3319</v>
      </c>
      <c r="O235" s="40">
        <f t="shared" si="56"/>
        <v>98.4632728135754</v>
      </c>
    </row>
    <row r="236" spans="1:15" s="5" customFormat="1" ht="18.75">
      <c r="A236" s="69"/>
      <c r="B236" s="41" t="s">
        <v>138</v>
      </c>
      <c r="C236" s="42" t="s">
        <v>617</v>
      </c>
      <c r="D236" s="42" t="s">
        <v>452</v>
      </c>
      <c r="E236" s="42" t="s">
        <v>467</v>
      </c>
      <c r="F236" s="42" t="s">
        <v>447</v>
      </c>
      <c r="G236" s="42" t="s">
        <v>139</v>
      </c>
      <c r="H236" s="43">
        <v>2950300</v>
      </c>
      <c r="I236" s="43"/>
      <c r="J236" s="43"/>
      <c r="K236" s="39">
        <f t="shared" si="59"/>
        <v>2950300</v>
      </c>
      <c r="L236" s="44">
        <v>3370.8</v>
      </c>
      <c r="M236" s="44">
        <v>3370.8</v>
      </c>
      <c r="N236" s="47">
        <v>3319</v>
      </c>
      <c r="O236" s="40">
        <f t="shared" si="56"/>
        <v>98.4632728135754</v>
      </c>
    </row>
    <row r="237" spans="1:15" s="5" customFormat="1" ht="18.75">
      <c r="A237" s="69" t="s">
        <v>181</v>
      </c>
      <c r="B237" s="41" t="s">
        <v>623</v>
      </c>
      <c r="C237" s="42" t="s">
        <v>617</v>
      </c>
      <c r="D237" s="42" t="s">
        <v>464</v>
      </c>
      <c r="E237" s="42"/>
      <c r="F237" s="42"/>
      <c r="G237" s="42"/>
      <c r="H237" s="43">
        <f>SUM(H238,H244)</f>
        <v>57176200</v>
      </c>
      <c r="I237" s="43">
        <f>SUM(I238,I244)</f>
        <v>7619000</v>
      </c>
      <c r="J237" s="43">
        <f>SUM(J238,J244)</f>
        <v>0</v>
      </c>
      <c r="K237" s="39">
        <f t="shared" si="59"/>
        <v>64795200</v>
      </c>
      <c r="L237" s="44">
        <f>SUM(L238,L244)</f>
        <v>83263.5</v>
      </c>
      <c r="M237" s="44">
        <f>SUM(M238,M244)</f>
        <v>83263.5</v>
      </c>
      <c r="N237" s="44">
        <f>SUM(N238,N244)</f>
        <v>79943.3</v>
      </c>
      <c r="O237" s="40">
        <f t="shared" si="56"/>
        <v>96.01241840662475</v>
      </c>
    </row>
    <row r="238" spans="1:15" s="5" customFormat="1" ht="18.75">
      <c r="A238" s="69" t="s">
        <v>182</v>
      </c>
      <c r="B238" s="41" t="s">
        <v>625</v>
      </c>
      <c r="C238" s="42" t="s">
        <v>617</v>
      </c>
      <c r="D238" s="42" t="s">
        <v>464</v>
      </c>
      <c r="E238" s="42" t="s">
        <v>436</v>
      </c>
      <c r="F238" s="42"/>
      <c r="G238" s="42"/>
      <c r="H238" s="43">
        <f aca="true" t="shared" si="60" ref="H238:N239">H239</f>
        <v>5000000</v>
      </c>
      <c r="I238" s="43">
        <f t="shared" si="60"/>
        <v>5553700</v>
      </c>
      <c r="J238" s="43">
        <f t="shared" si="60"/>
        <v>0</v>
      </c>
      <c r="K238" s="39">
        <f t="shared" si="59"/>
        <v>10553700</v>
      </c>
      <c r="L238" s="44">
        <f t="shared" si="60"/>
        <v>449.3</v>
      </c>
      <c r="M238" s="44">
        <f t="shared" si="60"/>
        <v>449.3</v>
      </c>
      <c r="N238" s="44">
        <f t="shared" si="60"/>
        <v>449.3</v>
      </c>
      <c r="O238" s="40">
        <f t="shared" si="56"/>
        <v>100</v>
      </c>
    </row>
    <row r="239" spans="1:15" s="5" customFormat="1" ht="19.5" customHeight="1">
      <c r="A239" s="69"/>
      <c r="B239" s="41" t="s">
        <v>154</v>
      </c>
      <c r="C239" s="42" t="s">
        <v>617</v>
      </c>
      <c r="D239" s="42" t="s">
        <v>464</v>
      </c>
      <c r="E239" s="42" t="s">
        <v>436</v>
      </c>
      <c r="F239" s="42" t="s">
        <v>530</v>
      </c>
      <c r="G239" s="42"/>
      <c r="H239" s="43">
        <f t="shared" si="60"/>
        <v>5000000</v>
      </c>
      <c r="I239" s="43">
        <f t="shared" si="60"/>
        <v>5553700</v>
      </c>
      <c r="J239" s="43">
        <f t="shared" si="60"/>
        <v>0</v>
      </c>
      <c r="K239" s="39">
        <f t="shared" si="59"/>
        <v>10553700</v>
      </c>
      <c r="L239" s="44">
        <f t="shared" si="60"/>
        <v>449.3</v>
      </c>
      <c r="M239" s="44">
        <f t="shared" si="60"/>
        <v>449.3</v>
      </c>
      <c r="N239" s="44">
        <f t="shared" si="60"/>
        <v>449.3</v>
      </c>
      <c r="O239" s="40">
        <f t="shared" si="56"/>
        <v>100</v>
      </c>
    </row>
    <row r="240" spans="1:15" s="5" customFormat="1" ht="18" customHeight="1">
      <c r="A240" s="69"/>
      <c r="B240" s="41" t="s">
        <v>599</v>
      </c>
      <c r="C240" s="42" t="s">
        <v>617</v>
      </c>
      <c r="D240" s="42" t="s">
        <v>464</v>
      </c>
      <c r="E240" s="42" t="s">
        <v>436</v>
      </c>
      <c r="F240" s="42" t="s">
        <v>600</v>
      </c>
      <c r="G240" s="42"/>
      <c r="H240" s="43">
        <f>H241</f>
        <v>5000000</v>
      </c>
      <c r="I240" s="43">
        <f>I241</f>
        <v>5553700</v>
      </c>
      <c r="J240" s="43">
        <f>J241</f>
        <v>0</v>
      </c>
      <c r="K240" s="39">
        <f t="shared" si="59"/>
        <v>10553700</v>
      </c>
      <c r="L240" s="44">
        <f>L241</f>
        <v>449.3</v>
      </c>
      <c r="M240" s="44">
        <f>M241</f>
        <v>449.3</v>
      </c>
      <c r="N240" s="44">
        <f>N241</f>
        <v>449.3</v>
      </c>
      <c r="O240" s="40">
        <f t="shared" si="56"/>
        <v>100</v>
      </c>
    </row>
    <row r="241" spans="1:15" s="5" customFormat="1" ht="37.5">
      <c r="A241" s="69"/>
      <c r="B241" s="41" t="s">
        <v>106</v>
      </c>
      <c r="C241" s="42" t="s">
        <v>617</v>
      </c>
      <c r="D241" s="42" t="s">
        <v>464</v>
      </c>
      <c r="E241" s="42" t="s">
        <v>436</v>
      </c>
      <c r="F241" s="42" t="s">
        <v>626</v>
      </c>
      <c r="G241" s="42"/>
      <c r="H241" s="43">
        <f>SUM(H242:H243)</f>
        <v>5000000</v>
      </c>
      <c r="I241" s="43">
        <f>SUM(I242:I243)</f>
        <v>5553700</v>
      </c>
      <c r="J241" s="43">
        <f>SUM(J242:J243)</f>
        <v>0</v>
      </c>
      <c r="K241" s="39">
        <f t="shared" si="59"/>
        <v>10553700</v>
      </c>
      <c r="L241" s="44">
        <f>SUM(L242:L243)</f>
        <v>449.3</v>
      </c>
      <c r="M241" s="44">
        <f>SUM(M242:M243)</f>
        <v>449.3</v>
      </c>
      <c r="N241" s="44">
        <f>SUM(N242:N243)</f>
        <v>449.3</v>
      </c>
      <c r="O241" s="40">
        <f t="shared" si="56"/>
        <v>100</v>
      </c>
    </row>
    <row r="242" spans="1:15" s="5" customFormat="1" ht="18.75" hidden="1">
      <c r="A242" s="69"/>
      <c r="B242" s="41" t="s">
        <v>665</v>
      </c>
      <c r="C242" s="42" t="s">
        <v>617</v>
      </c>
      <c r="D242" s="42" t="s">
        <v>464</v>
      </c>
      <c r="E242" s="42" t="s">
        <v>436</v>
      </c>
      <c r="F242" s="42" t="s">
        <v>626</v>
      </c>
      <c r="G242" s="42" t="s">
        <v>666</v>
      </c>
      <c r="H242" s="43"/>
      <c r="I242" s="43">
        <v>471100</v>
      </c>
      <c r="J242" s="43"/>
      <c r="K242" s="39">
        <f t="shared" si="59"/>
        <v>471100</v>
      </c>
      <c r="L242" s="44">
        <v>0</v>
      </c>
      <c r="M242" s="49">
        <v>0</v>
      </c>
      <c r="N242" s="47">
        <v>0</v>
      </c>
      <c r="O242" s="40" t="e">
        <f t="shared" si="56"/>
        <v>#DIV/0!</v>
      </c>
    </row>
    <row r="243" spans="1:15" s="5" customFormat="1" ht="37.5">
      <c r="A243" s="69"/>
      <c r="B243" s="41" t="s">
        <v>380</v>
      </c>
      <c r="C243" s="42" t="s">
        <v>617</v>
      </c>
      <c r="D243" s="42" t="s">
        <v>464</v>
      </c>
      <c r="E243" s="42" t="s">
        <v>436</v>
      </c>
      <c r="F243" s="42" t="s">
        <v>626</v>
      </c>
      <c r="G243" s="42" t="s">
        <v>627</v>
      </c>
      <c r="H243" s="43">
        <v>5000000</v>
      </c>
      <c r="I243" s="43">
        <v>5082600</v>
      </c>
      <c r="J243" s="43"/>
      <c r="K243" s="39">
        <f t="shared" si="59"/>
        <v>10082600</v>
      </c>
      <c r="L243" s="44">
        <v>449.3</v>
      </c>
      <c r="M243" s="44">
        <v>449.3</v>
      </c>
      <c r="N243" s="47">
        <v>449.3</v>
      </c>
      <c r="O243" s="40">
        <f t="shared" si="56"/>
        <v>100</v>
      </c>
    </row>
    <row r="244" spans="1:15" s="5" customFormat="1" ht="18.75">
      <c r="A244" s="69" t="s">
        <v>183</v>
      </c>
      <c r="B244" s="41" t="s">
        <v>628</v>
      </c>
      <c r="C244" s="42" t="s">
        <v>617</v>
      </c>
      <c r="D244" s="42" t="s">
        <v>464</v>
      </c>
      <c r="E244" s="42" t="s">
        <v>440</v>
      </c>
      <c r="F244" s="42"/>
      <c r="G244" s="42"/>
      <c r="H244" s="43">
        <f>SUM(H250,H255)</f>
        <v>52176200</v>
      </c>
      <c r="I244" s="43">
        <f>SUM(I250,I255)</f>
        <v>2065300</v>
      </c>
      <c r="J244" s="43">
        <f>SUM(J250,J255)</f>
        <v>0</v>
      </c>
      <c r="K244" s="39">
        <f t="shared" si="59"/>
        <v>54241500</v>
      </c>
      <c r="L244" s="44">
        <f>SUM(L250,L255)</f>
        <v>82814.2</v>
      </c>
      <c r="M244" s="44">
        <f>SUM(M250,M255)</f>
        <v>82814.2</v>
      </c>
      <c r="N244" s="44">
        <f>SUM(N250,N255)</f>
        <v>79494</v>
      </c>
      <c r="O244" s="40">
        <f t="shared" si="56"/>
        <v>95.99078418918495</v>
      </c>
    </row>
    <row r="245" spans="1:15" s="5" customFormat="1" ht="18.75" hidden="1">
      <c r="A245" s="69"/>
      <c r="B245" s="51" t="s">
        <v>526</v>
      </c>
      <c r="C245" s="42" t="s">
        <v>617</v>
      </c>
      <c r="D245" s="42" t="s">
        <v>464</v>
      </c>
      <c r="E245" s="42" t="s">
        <v>440</v>
      </c>
      <c r="F245" s="42" t="s">
        <v>527</v>
      </c>
      <c r="G245" s="42"/>
      <c r="H245" s="43">
        <f>H246</f>
        <v>0</v>
      </c>
      <c r="I245" s="43">
        <f>I246</f>
        <v>0</v>
      </c>
      <c r="J245" s="43">
        <f>J246</f>
        <v>0</v>
      </c>
      <c r="K245" s="39">
        <f t="shared" si="59"/>
        <v>0</v>
      </c>
      <c r="L245" s="44">
        <f>L246</f>
        <v>0</v>
      </c>
      <c r="M245" s="49"/>
      <c r="N245" s="47"/>
      <c r="O245" s="40" t="e">
        <f t="shared" si="56"/>
        <v>#DIV/0!</v>
      </c>
    </row>
    <row r="246" spans="1:15" s="5" customFormat="1" ht="37.5" hidden="1">
      <c r="A246" s="69"/>
      <c r="B246" s="41" t="s">
        <v>411</v>
      </c>
      <c r="C246" s="42" t="s">
        <v>617</v>
      </c>
      <c r="D246" s="42" t="s">
        <v>464</v>
      </c>
      <c r="E246" s="42" t="s">
        <v>440</v>
      </c>
      <c r="F246" s="42" t="s">
        <v>412</v>
      </c>
      <c r="G246" s="42"/>
      <c r="H246" s="43">
        <f>SUM(H247:H249)</f>
        <v>0</v>
      </c>
      <c r="I246" s="43">
        <f>SUM(I247:I249)</f>
        <v>0</v>
      </c>
      <c r="J246" s="43">
        <f>SUM(J247:J249)</f>
        <v>0</v>
      </c>
      <c r="K246" s="39">
        <f t="shared" si="59"/>
        <v>0</v>
      </c>
      <c r="L246" s="44">
        <f>SUM(L247:L249)</f>
        <v>0</v>
      </c>
      <c r="M246" s="49"/>
      <c r="N246" s="47"/>
      <c r="O246" s="40" t="e">
        <f t="shared" si="56"/>
        <v>#DIV/0!</v>
      </c>
    </row>
    <row r="247" spans="1:15" s="5" customFormat="1" ht="35.25" customHeight="1" hidden="1">
      <c r="A247" s="69"/>
      <c r="B247" s="41" t="s">
        <v>413</v>
      </c>
      <c r="C247" s="42" t="s">
        <v>617</v>
      </c>
      <c r="D247" s="42" t="s">
        <v>464</v>
      </c>
      <c r="E247" s="42" t="s">
        <v>440</v>
      </c>
      <c r="F247" s="42" t="s">
        <v>412</v>
      </c>
      <c r="G247" s="42" t="s">
        <v>414</v>
      </c>
      <c r="H247" s="43">
        <v>0</v>
      </c>
      <c r="I247" s="43"/>
      <c r="J247" s="43"/>
      <c r="K247" s="39">
        <f t="shared" si="59"/>
        <v>0</v>
      </c>
      <c r="L247" s="44">
        <v>0</v>
      </c>
      <c r="M247" s="49"/>
      <c r="N247" s="47"/>
      <c r="O247" s="40" t="e">
        <f t="shared" si="56"/>
        <v>#DIV/0!</v>
      </c>
    </row>
    <row r="248" spans="1:15" s="5" customFormat="1" ht="37.5" hidden="1">
      <c r="A248" s="69"/>
      <c r="B248" s="41" t="s">
        <v>415</v>
      </c>
      <c r="C248" s="42" t="s">
        <v>617</v>
      </c>
      <c r="D248" s="42" t="s">
        <v>464</v>
      </c>
      <c r="E248" s="42" t="s">
        <v>440</v>
      </c>
      <c r="F248" s="42" t="s">
        <v>412</v>
      </c>
      <c r="G248" s="42" t="s">
        <v>416</v>
      </c>
      <c r="H248" s="43">
        <v>0</v>
      </c>
      <c r="I248" s="43"/>
      <c r="J248" s="43"/>
      <c r="K248" s="39">
        <f t="shared" si="59"/>
        <v>0</v>
      </c>
      <c r="L248" s="44">
        <v>0</v>
      </c>
      <c r="M248" s="49"/>
      <c r="N248" s="47"/>
      <c r="O248" s="40" t="e">
        <f t="shared" si="56"/>
        <v>#DIV/0!</v>
      </c>
    </row>
    <row r="249" spans="1:15" s="5" customFormat="1" ht="37.5" hidden="1">
      <c r="A249" s="69"/>
      <c r="B249" s="41" t="s">
        <v>417</v>
      </c>
      <c r="C249" s="42" t="s">
        <v>617</v>
      </c>
      <c r="D249" s="42" t="s">
        <v>464</v>
      </c>
      <c r="E249" s="42" t="s">
        <v>440</v>
      </c>
      <c r="F249" s="42" t="s">
        <v>412</v>
      </c>
      <c r="G249" s="42" t="s">
        <v>418</v>
      </c>
      <c r="H249" s="43">
        <v>0</v>
      </c>
      <c r="I249" s="43"/>
      <c r="J249" s="43"/>
      <c r="K249" s="39">
        <f t="shared" si="59"/>
        <v>0</v>
      </c>
      <c r="L249" s="44">
        <v>0</v>
      </c>
      <c r="M249" s="49"/>
      <c r="N249" s="47"/>
      <c r="O249" s="40" t="e">
        <f t="shared" si="56"/>
        <v>#DIV/0!</v>
      </c>
    </row>
    <row r="250" spans="1:15" s="5" customFormat="1" ht="18.75">
      <c r="A250" s="69"/>
      <c r="B250" s="41" t="s">
        <v>22</v>
      </c>
      <c r="C250" s="42" t="s">
        <v>617</v>
      </c>
      <c r="D250" s="42" t="s">
        <v>464</v>
      </c>
      <c r="E250" s="42" t="s">
        <v>440</v>
      </c>
      <c r="F250" s="42" t="s">
        <v>527</v>
      </c>
      <c r="G250" s="42"/>
      <c r="H250" s="43">
        <f>H251</f>
        <v>9364300</v>
      </c>
      <c r="I250" s="43">
        <f aca="true" t="shared" si="61" ref="I250:J252">I251</f>
        <v>0</v>
      </c>
      <c r="J250" s="43">
        <f t="shared" si="61"/>
        <v>0</v>
      </c>
      <c r="K250" s="39">
        <f t="shared" si="59"/>
        <v>9364300</v>
      </c>
      <c r="L250" s="44">
        <f aca="true" t="shared" si="62" ref="L250:N251">L251</f>
        <v>22948.7</v>
      </c>
      <c r="M250" s="44">
        <f t="shared" si="62"/>
        <v>22948.7</v>
      </c>
      <c r="N250" s="44">
        <f t="shared" si="62"/>
        <v>22948.7</v>
      </c>
      <c r="O250" s="40">
        <f t="shared" si="56"/>
        <v>100</v>
      </c>
    </row>
    <row r="251" spans="1:15" s="5" customFormat="1" ht="18.75">
      <c r="A251" s="69"/>
      <c r="B251" s="41" t="s">
        <v>165</v>
      </c>
      <c r="C251" s="42" t="s">
        <v>617</v>
      </c>
      <c r="D251" s="42" t="s">
        <v>464</v>
      </c>
      <c r="E251" s="42" t="s">
        <v>440</v>
      </c>
      <c r="F251" s="42" t="s">
        <v>246</v>
      </c>
      <c r="G251" s="42"/>
      <c r="H251" s="43">
        <f>H252</f>
        <v>9364300</v>
      </c>
      <c r="I251" s="43">
        <f t="shared" si="61"/>
        <v>0</v>
      </c>
      <c r="J251" s="43">
        <f t="shared" si="61"/>
        <v>0</v>
      </c>
      <c r="K251" s="39">
        <f t="shared" si="59"/>
        <v>9364300</v>
      </c>
      <c r="L251" s="44">
        <f t="shared" si="62"/>
        <v>22948.7</v>
      </c>
      <c r="M251" s="44">
        <f t="shared" si="62"/>
        <v>22948.7</v>
      </c>
      <c r="N251" s="44">
        <f t="shared" si="62"/>
        <v>22948.7</v>
      </c>
      <c r="O251" s="40">
        <f t="shared" si="56"/>
        <v>100</v>
      </c>
    </row>
    <row r="252" spans="1:15" s="5" customFormat="1" ht="75">
      <c r="A252" s="69"/>
      <c r="B252" s="41" t="s">
        <v>192</v>
      </c>
      <c r="C252" s="42" t="s">
        <v>617</v>
      </c>
      <c r="D252" s="42" t="s">
        <v>464</v>
      </c>
      <c r="E252" s="42" t="s">
        <v>440</v>
      </c>
      <c r="F252" s="42" t="s">
        <v>189</v>
      </c>
      <c r="G252" s="42"/>
      <c r="H252" s="43">
        <f>H253</f>
        <v>9364300</v>
      </c>
      <c r="I252" s="43">
        <f t="shared" si="61"/>
        <v>0</v>
      </c>
      <c r="J252" s="43">
        <f t="shared" si="61"/>
        <v>0</v>
      </c>
      <c r="K252" s="39">
        <f t="shared" si="59"/>
        <v>9364300</v>
      </c>
      <c r="L252" s="44">
        <f>L253+L254</f>
        <v>22948.7</v>
      </c>
      <c r="M252" s="44">
        <f>M253+M254</f>
        <v>22948.7</v>
      </c>
      <c r="N252" s="44">
        <f>N253+N254</f>
        <v>22948.7</v>
      </c>
      <c r="O252" s="40">
        <f t="shared" si="56"/>
        <v>100</v>
      </c>
    </row>
    <row r="253" spans="1:15" s="5" customFormat="1" ht="93.75">
      <c r="A253" s="69"/>
      <c r="B253" s="41" t="s">
        <v>381</v>
      </c>
      <c r="C253" s="42" t="s">
        <v>617</v>
      </c>
      <c r="D253" s="42" t="s">
        <v>464</v>
      </c>
      <c r="E253" s="42" t="s">
        <v>440</v>
      </c>
      <c r="F253" s="42" t="s">
        <v>189</v>
      </c>
      <c r="G253" s="42" t="s">
        <v>190</v>
      </c>
      <c r="H253" s="43">
        <v>9364300</v>
      </c>
      <c r="I253" s="43"/>
      <c r="J253" s="43"/>
      <c r="K253" s="39">
        <f t="shared" si="59"/>
        <v>9364300</v>
      </c>
      <c r="L253" s="44">
        <v>7831.5</v>
      </c>
      <c r="M253" s="44">
        <v>7831.5</v>
      </c>
      <c r="N253" s="44">
        <v>7831.5</v>
      </c>
      <c r="O253" s="40">
        <f t="shared" si="56"/>
        <v>100</v>
      </c>
    </row>
    <row r="254" spans="1:15" s="5" customFormat="1" ht="57" customHeight="1">
      <c r="A254" s="69"/>
      <c r="B254" s="41" t="s">
        <v>382</v>
      </c>
      <c r="C254" s="42" t="s">
        <v>617</v>
      </c>
      <c r="D254" s="42" t="s">
        <v>464</v>
      </c>
      <c r="E254" s="42" t="s">
        <v>440</v>
      </c>
      <c r="F254" s="42" t="s">
        <v>189</v>
      </c>
      <c r="G254" s="42" t="s">
        <v>191</v>
      </c>
      <c r="H254" s="43"/>
      <c r="I254" s="43"/>
      <c r="J254" s="43"/>
      <c r="K254" s="39"/>
      <c r="L254" s="44">
        <v>15117.2</v>
      </c>
      <c r="M254" s="44">
        <v>15117.2</v>
      </c>
      <c r="N254" s="44">
        <v>15117.2</v>
      </c>
      <c r="O254" s="40">
        <f t="shared" si="56"/>
        <v>100</v>
      </c>
    </row>
    <row r="255" spans="1:15" s="5" customFormat="1" ht="18.75" customHeight="1">
      <c r="A255" s="69"/>
      <c r="B255" s="41" t="s">
        <v>154</v>
      </c>
      <c r="C255" s="42" t="s">
        <v>617</v>
      </c>
      <c r="D255" s="42" t="s">
        <v>464</v>
      </c>
      <c r="E255" s="42" t="s">
        <v>440</v>
      </c>
      <c r="F255" s="42" t="s">
        <v>530</v>
      </c>
      <c r="G255" s="42"/>
      <c r="H255" s="43">
        <f>SUM(H256,H261)</f>
        <v>42811900</v>
      </c>
      <c r="I255" s="43">
        <f>SUM(I256,I261)</f>
        <v>2065300</v>
      </c>
      <c r="J255" s="43">
        <f>SUM(J256,J261)</f>
        <v>0</v>
      </c>
      <c r="K255" s="39">
        <f t="shared" si="59"/>
        <v>44877200</v>
      </c>
      <c r="L255" s="44">
        <f>SUM(L256,L261)</f>
        <v>59865.5</v>
      </c>
      <c r="M255" s="44">
        <f>SUM(M256,M261)</f>
        <v>59865.5</v>
      </c>
      <c r="N255" s="44">
        <f>SUM(N256,N261)</f>
        <v>56545.3</v>
      </c>
      <c r="O255" s="40">
        <f t="shared" si="56"/>
        <v>94.45390082768874</v>
      </c>
    </row>
    <row r="256" spans="1:15" s="5" customFormat="1" ht="20.25" customHeight="1">
      <c r="A256" s="69"/>
      <c r="B256" s="41" t="s">
        <v>599</v>
      </c>
      <c r="C256" s="42" t="s">
        <v>617</v>
      </c>
      <c r="D256" s="42" t="s">
        <v>464</v>
      </c>
      <c r="E256" s="42" t="s">
        <v>440</v>
      </c>
      <c r="F256" s="42" t="s">
        <v>600</v>
      </c>
      <c r="G256" s="42"/>
      <c r="H256" s="43">
        <f>H257</f>
        <v>21793500</v>
      </c>
      <c r="I256" s="43">
        <f>I257</f>
        <v>0</v>
      </c>
      <c r="J256" s="43">
        <f>J257</f>
        <v>0</v>
      </c>
      <c r="K256" s="39">
        <f t="shared" si="59"/>
        <v>21793500</v>
      </c>
      <c r="L256" s="44">
        <f>L257</f>
        <v>6921.200000000001</v>
      </c>
      <c r="M256" s="44">
        <f>M257</f>
        <v>6921.200000000001</v>
      </c>
      <c r="N256" s="44">
        <f>N257</f>
        <v>6920.8</v>
      </c>
      <c r="O256" s="40">
        <f t="shared" si="56"/>
        <v>99.99422065537767</v>
      </c>
    </row>
    <row r="257" spans="1:15" s="5" customFormat="1" ht="39" customHeight="1">
      <c r="A257" s="69"/>
      <c r="B257" s="41" t="s">
        <v>629</v>
      </c>
      <c r="C257" s="42" t="s">
        <v>617</v>
      </c>
      <c r="D257" s="42" t="s">
        <v>464</v>
      </c>
      <c r="E257" s="42" t="s">
        <v>440</v>
      </c>
      <c r="F257" s="42" t="s">
        <v>630</v>
      </c>
      <c r="G257" s="42"/>
      <c r="H257" s="43">
        <f>SUM(H258:H260)</f>
        <v>21793500</v>
      </c>
      <c r="I257" s="43">
        <f>SUM(I258:I260)</f>
        <v>0</v>
      </c>
      <c r="J257" s="43">
        <f>SUM(J258:J260)</f>
        <v>0</v>
      </c>
      <c r="K257" s="39">
        <f t="shared" si="59"/>
        <v>21793500</v>
      </c>
      <c r="L257" s="44">
        <f>SUM(L258:L260)</f>
        <v>6921.200000000001</v>
      </c>
      <c r="M257" s="44">
        <f>SUM(M258:M260)</f>
        <v>6921.200000000001</v>
      </c>
      <c r="N257" s="44">
        <f>SUM(N258:N260)</f>
        <v>6920.8</v>
      </c>
      <c r="O257" s="40">
        <f t="shared" si="56"/>
        <v>99.99422065537767</v>
      </c>
    </row>
    <row r="258" spans="1:15" s="5" customFormat="1" ht="18.75">
      <c r="A258" s="69"/>
      <c r="B258" s="41" t="s">
        <v>665</v>
      </c>
      <c r="C258" s="42" t="s">
        <v>617</v>
      </c>
      <c r="D258" s="42" t="s">
        <v>464</v>
      </c>
      <c r="E258" s="42" t="s">
        <v>440</v>
      </c>
      <c r="F258" s="42" t="s">
        <v>630</v>
      </c>
      <c r="G258" s="42" t="s">
        <v>666</v>
      </c>
      <c r="H258" s="43">
        <v>21793500</v>
      </c>
      <c r="I258" s="43"/>
      <c r="J258" s="43"/>
      <c r="K258" s="39">
        <f t="shared" si="59"/>
        <v>21793500</v>
      </c>
      <c r="L258" s="44">
        <v>353</v>
      </c>
      <c r="M258" s="44">
        <v>353</v>
      </c>
      <c r="N258" s="47">
        <v>352.9</v>
      </c>
      <c r="O258" s="40">
        <f t="shared" si="56"/>
        <v>99.97167138810198</v>
      </c>
    </row>
    <row r="259" spans="1:15" s="5" customFormat="1" ht="74.25" customHeight="1">
      <c r="A259" s="69"/>
      <c r="B259" s="41" t="s">
        <v>381</v>
      </c>
      <c r="C259" s="42" t="s">
        <v>617</v>
      </c>
      <c r="D259" s="42" t="s">
        <v>464</v>
      </c>
      <c r="E259" s="42" t="s">
        <v>440</v>
      </c>
      <c r="F259" s="42" t="s">
        <v>630</v>
      </c>
      <c r="G259" s="42" t="s">
        <v>190</v>
      </c>
      <c r="H259" s="43"/>
      <c r="I259" s="43"/>
      <c r="J259" s="43"/>
      <c r="K259" s="39">
        <f t="shared" si="59"/>
        <v>0</v>
      </c>
      <c r="L259" s="49">
        <v>1987.9</v>
      </c>
      <c r="M259" s="49">
        <v>1987.9</v>
      </c>
      <c r="N259" s="47">
        <v>1987.8</v>
      </c>
      <c r="O259" s="40">
        <f t="shared" si="56"/>
        <v>99.99496956587353</v>
      </c>
    </row>
    <row r="260" spans="1:15" s="5" customFormat="1" ht="57" customHeight="1">
      <c r="A260" s="69"/>
      <c r="B260" s="41" t="s">
        <v>382</v>
      </c>
      <c r="C260" s="42" t="s">
        <v>617</v>
      </c>
      <c r="D260" s="42" t="s">
        <v>464</v>
      </c>
      <c r="E260" s="42" t="s">
        <v>440</v>
      </c>
      <c r="F260" s="42" t="s">
        <v>630</v>
      </c>
      <c r="G260" s="42" t="s">
        <v>191</v>
      </c>
      <c r="H260" s="43"/>
      <c r="I260" s="43"/>
      <c r="J260" s="43"/>
      <c r="K260" s="39">
        <f t="shared" si="59"/>
        <v>0</v>
      </c>
      <c r="L260" s="49">
        <v>4580.3</v>
      </c>
      <c r="M260" s="49">
        <v>4580.3</v>
      </c>
      <c r="N260" s="47">
        <v>4580.1</v>
      </c>
      <c r="O260" s="40">
        <f t="shared" si="56"/>
        <v>99.99563347378994</v>
      </c>
    </row>
    <row r="261" spans="1:15" s="5" customFormat="1" ht="54.75" customHeight="1">
      <c r="A261" s="69"/>
      <c r="B261" s="41" t="s">
        <v>357</v>
      </c>
      <c r="C261" s="42" t="s">
        <v>617</v>
      </c>
      <c r="D261" s="42" t="s">
        <v>464</v>
      </c>
      <c r="E261" s="42" t="s">
        <v>440</v>
      </c>
      <c r="F261" s="42" t="s">
        <v>631</v>
      </c>
      <c r="G261" s="42"/>
      <c r="H261" s="43">
        <f>SUM(H262:H266)</f>
        <v>21018400</v>
      </c>
      <c r="I261" s="43">
        <f>SUM(I262:I266)</f>
        <v>2065300</v>
      </c>
      <c r="J261" s="43">
        <f>SUM(J262:J266)</f>
        <v>0</v>
      </c>
      <c r="K261" s="39">
        <f t="shared" si="59"/>
        <v>23083700</v>
      </c>
      <c r="L261" s="44">
        <f>SUM(L262:L266)</f>
        <v>52944.3</v>
      </c>
      <c r="M261" s="44">
        <f>SUM(M262:M266)</f>
        <v>52944.3</v>
      </c>
      <c r="N261" s="44">
        <f>SUM(N262:N266)</f>
        <v>49624.5</v>
      </c>
      <c r="O261" s="40">
        <f t="shared" si="56"/>
        <v>93.7296366181062</v>
      </c>
    </row>
    <row r="262" spans="1:15" s="5" customFormat="1" ht="18.75">
      <c r="A262" s="69"/>
      <c r="B262" s="41" t="s">
        <v>665</v>
      </c>
      <c r="C262" s="42" t="s">
        <v>617</v>
      </c>
      <c r="D262" s="42" t="s">
        <v>464</v>
      </c>
      <c r="E262" s="42" t="s">
        <v>440</v>
      </c>
      <c r="F262" s="42" t="s">
        <v>631</v>
      </c>
      <c r="G262" s="42" t="s">
        <v>666</v>
      </c>
      <c r="H262" s="43">
        <v>21018400</v>
      </c>
      <c r="I262" s="43">
        <v>2065300</v>
      </c>
      <c r="J262" s="43"/>
      <c r="K262" s="39">
        <f t="shared" si="59"/>
        <v>23083700</v>
      </c>
      <c r="L262" s="44">
        <v>52944.3</v>
      </c>
      <c r="M262" s="44">
        <v>52944.3</v>
      </c>
      <c r="N262" s="47">
        <v>49624.5</v>
      </c>
      <c r="O262" s="40">
        <f t="shared" si="56"/>
        <v>93.7296366181062</v>
      </c>
    </row>
    <row r="263" spans="1:15" s="5" customFormat="1" ht="37.5" customHeight="1" hidden="1">
      <c r="A263" s="69"/>
      <c r="B263" s="41" t="s">
        <v>137</v>
      </c>
      <c r="C263" s="42" t="s">
        <v>617</v>
      </c>
      <c r="D263" s="42" t="s">
        <v>464</v>
      </c>
      <c r="E263" s="42" t="s">
        <v>440</v>
      </c>
      <c r="F263" s="42" t="s">
        <v>631</v>
      </c>
      <c r="G263" s="42" t="s">
        <v>632</v>
      </c>
      <c r="H263" s="43"/>
      <c r="I263" s="43"/>
      <c r="J263" s="43"/>
      <c r="K263" s="39">
        <f t="shared" si="59"/>
        <v>0</v>
      </c>
      <c r="L263" s="44">
        <v>0</v>
      </c>
      <c r="M263" s="49"/>
      <c r="N263" s="47"/>
      <c r="O263" s="40" t="e">
        <f t="shared" si="56"/>
        <v>#DIV/0!</v>
      </c>
    </row>
    <row r="264" spans="1:15" s="5" customFormat="1" ht="37.5" hidden="1">
      <c r="A264" s="69"/>
      <c r="B264" s="41" t="s">
        <v>112</v>
      </c>
      <c r="C264" s="42" t="s">
        <v>617</v>
      </c>
      <c r="D264" s="42" t="s">
        <v>464</v>
      </c>
      <c r="E264" s="42" t="s">
        <v>440</v>
      </c>
      <c r="F264" s="42" t="s">
        <v>631</v>
      </c>
      <c r="G264" s="42" t="s">
        <v>633</v>
      </c>
      <c r="H264" s="43"/>
      <c r="I264" s="43"/>
      <c r="J264" s="43"/>
      <c r="K264" s="39">
        <f t="shared" si="59"/>
        <v>0</v>
      </c>
      <c r="L264" s="44">
        <v>0</v>
      </c>
      <c r="M264" s="49"/>
      <c r="N264" s="47"/>
      <c r="O264" s="40" t="e">
        <f t="shared" si="56"/>
        <v>#DIV/0!</v>
      </c>
    </row>
    <row r="265" spans="1:15" s="5" customFormat="1" ht="37.5" hidden="1">
      <c r="A265" s="69"/>
      <c r="B265" s="41" t="s">
        <v>113</v>
      </c>
      <c r="C265" s="42" t="s">
        <v>617</v>
      </c>
      <c r="D265" s="42" t="s">
        <v>464</v>
      </c>
      <c r="E265" s="42" t="s">
        <v>440</v>
      </c>
      <c r="F265" s="42" t="s">
        <v>631</v>
      </c>
      <c r="G265" s="42" t="s">
        <v>634</v>
      </c>
      <c r="H265" s="43"/>
      <c r="I265" s="43"/>
      <c r="J265" s="43"/>
      <c r="K265" s="39">
        <f t="shared" si="59"/>
        <v>0</v>
      </c>
      <c r="L265" s="44">
        <v>0</v>
      </c>
      <c r="M265" s="49"/>
      <c r="N265" s="47"/>
      <c r="O265" s="40" t="e">
        <f t="shared" si="56"/>
        <v>#DIV/0!</v>
      </c>
    </row>
    <row r="266" spans="1:15" s="5" customFormat="1" ht="37.5" hidden="1">
      <c r="A266" s="69"/>
      <c r="B266" s="41" t="s">
        <v>114</v>
      </c>
      <c r="C266" s="42" t="s">
        <v>617</v>
      </c>
      <c r="D266" s="42" t="s">
        <v>464</v>
      </c>
      <c r="E266" s="42" t="s">
        <v>440</v>
      </c>
      <c r="F266" s="42" t="s">
        <v>631</v>
      </c>
      <c r="G266" s="42" t="s">
        <v>635</v>
      </c>
      <c r="H266" s="43"/>
      <c r="I266" s="43"/>
      <c r="J266" s="43"/>
      <c r="K266" s="39">
        <f t="shared" si="59"/>
        <v>0</v>
      </c>
      <c r="L266" s="44">
        <v>0</v>
      </c>
      <c r="M266" s="49"/>
      <c r="N266" s="47"/>
      <c r="O266" s="40" t="e">
        <f t="shared" si="56"/>
        <v>#DIV/0!</v>
      </c>
    </row>
    <row r="267" spans="1:15" s="5" customFormat="1" ht="18.75">
      <c r="A267" s="69" t="s">
        <v>184</v>
      </c>
      <c r="B267" s="41" t="s">
        <v>636</v>
      </c>
      <c r="C267" s="42" t="s">
        <v>617</v>
      </c>
      <c r="D267" s="42" t="s">
        <v>637</v>
      </c>
      <c r="E267" s="42"/>
      <c r="F267" s="42"/>
      <c r="G267" s="42"/>
      <c r="H267" s="43">
        <f>H268+H276</f>
        <v>19905500</v>
      </c>
      <c r="I267" s="43">
        <f>I268+I276</f>
        <v>2671100</v>
      </c>
      <c r="J267" s="43">
        <f>J268+J276</f>
        <v>0</v>
      </c>
      <c r="K267" s="39">
        <f t="shared" si="59"/>
        <v>22576600</v>
      </c>
      <c r="L267" s="44">
        <f>L268+L276</f>
        <v>83250.6</v>
      </c>
      <c r="M267" s="44">
        <f>M268+M276</f>
        <v>83250.6</v>
      </c>
      <c r="N267" s="44">
        <f>N268+N276</f>
        <v>75394.3</v>
      </c>
      <c r="O267" s="40">
        <f t="shared" si="56"/>
        <v>90.56307101690558</v>
      </c>
    </row>
    <row r="268" spans="1:15" s="5" customFormat="1" ht="18.75">
      <c r="A268" s="69" t="s">
        <v>185</v>
      </c>
      <c r="B268" s="41" t="s">
        <v>688</v>
      </c>
      <c r="C268" s="42" t="s">
        <v>617</v>
      </c>
      <c r="D268" s="42" t="s">
        <v>637</v>
      </c>
      <c r="E268" s="42" t="s">
        <v>436</v>
      </c>
      <c r="F268" s="42"/>
      <c r="G268" s="42"/>
      <c r="H268" s="43">
        <f aca="true" t="shared" si="63" ref="H268:J271">H269</f>
        <v>1750000</v>
      </c>
      <c r="I268" s="43">
        <f t="shared" si="63"/>
        <v>0</v>
      </c>
      <c r="J268" s="43">
        <f t="shared" si="63"/>
        <v>0</v>
      </c>
      <c r="K268" s="39">
        <f t="shared" si="59"/>
        <v>1750000</v>
      </c>
      <c r="L268" s="44">
        <f>L269+L274</f>
        <v>30525.5</v>
      </c>
      <c r="M268" s="44">
        <f>M269+M274</f>
        <v>30525.5</v>
      </c>
      <c r="N268" s="44">
        <f>N269+N274</f>
        <v>22694.8</v>
      </c>
      <c r="O268" s="40">
        <f t="shared" si="56"/>
        <v>74.34702134281174</v>
      </c>
    </row>
    <row r="269" spans="1:15" s="5" customFormat="1" ht="39" customHeight="1" hidden="1">
      <c r="A269" s="69"/>
      <c r="B269" s="41" t="s">
        <v>648</v>
      </c>
      <c r="C269" s="42" t="s">
        <v>617</v>
      </c>
      <c r="D269" s="42" t="s">
        <v>637</v>
      </c>
      <c r="E269" s="42" t="s">
        <v>436</v>
      </c>
      <c r="F269" s="42" t="s">
        <v>650</v>
      </c>
      <c r="G269" s="42"/>
      <c r="H269" s="43">
        <f t="shared" si="63"/>
        <v>1750000</v>
      </c>
      <c r="I269" s="43">
        <f t="shared" si="63"/>
        <v>0</v>
      </c>
      <c r="J269" s="43">
        <f t="shared" si="63"/>
        <v>0</v>
      </c>
      <c r="K269" s="39">
        <f t="shared" si="59"/>
        <v>1750000</v>
      </c>
      <c r="L269" s="44">
        <f aca="true" t="shared" si="64" ref="L269:N271">L270</f>
        <v>0</v>
      </c>
      <c r="M269" s="44">
        <f t="shared" si="64"/>
        <v>0</v>
      </c>
      <c r="N269" s="44">
        <f t="shared" si="64"/>
        <v>0</v>
      </c>
      <c r="O269" s="40" t="e">
        <f t="shared" si="56"/>
        <v>#DIV/0!</v>
      </c>
    </row>
    <row r="270" spans="1:15" s="5" customFormat="1" ht="77.25" customHeight="1" hidden="1">
      <c r="A270" s="69"/>
      <c r="B270" s="41" t="s">
        <v>124</v>
      </c>
      <c r="C270" s="42" t="s">
        <v>617</v>
      </c>
      <c r="D270" s="42" t="s">
        <v>637</v>
      </c>
      <c r="E270" s="42" t="s">
        <v>436</v>
      </c>
      <c r="F270" s="42" t="s">
        <v>651</v>
      </c>
      <c r="G270" s="42"/>
      <c r="H270" s="43">
        <f t="shared" si="63"/>
        <v>1750000</v>
      </c>
      <c r="I270" s="43">
        <f t="shared" si="63"/>
        <v>0</v>
      </c>
      <c r="J270" s="43">
        <f t="shared" si="63"/>
        <v>0</v>
      </c>
      <c r="K270" s="39">
        <f t="shared" si="59"/>
        <v>1750000</v>
      </c>
      <c r="L270" s="44">
        <f t="shared" si="64"/>
        <v>0</v>
      </c>
      <c r="M270" s="44">
        <f t="shared" si="64"/>
        <v>0</v>
      </c>
      <c r="N270" s="44">
        <f t="shared" si="64"/>
        <v>0</v>
      </c>
      <c r="O270" s="40" t="e">
        <f t="shared" si="56"/>
        <v>#DIV/0!</v>
      </c>
    </row>
    <row r="271" spans="1:15" s="5" customFormat="1" ht="39" customHeight="1" hidden="1">
      <c r="A271" s="69"/>
      <c r="B271" s="41" t="s">
        <v>125</v>
      </c>
      <c r="C271" s="42" t="s">
        <v>617</v>
      </c>
      <c r="D271" s="42" t="s">
        <v>637</v>
      </c>
      <c r="E271" s="42" t="s">
        <v>436</v>
      </c>
      <c r="F271" s="42" t="s">
        <v>652</v>
      </c>
      <c r="G271" s="42"/>
      <c r="H271" s="43">
        <f t="shared" si="63"/>
        <v>1750000</v>
      </c>
      <c r="I271" s="43">
        <f t="shared" si="63"/>
        <v>0</v>
      </c>
      <c r="J271" s="43">
        <f t="shared" si="63"/>
        <v>0</v>
      </c>
      <c r="K271" s="39">
        <f t="shared" si="59"/>
        <v>1750000</v>
      </c>
      <c r="L271" s="44">
        <f t="shared" si="64"/>
        <v>0</v>
      </c>
      <c r="M271" s="44">
        <f t="shared" si="64"/>
        <v>0</v>
      </c>
      <c r="N271" s="44">
        <f t="shared" si="64"/>
        <v>0</v>
      </c>
      <c r="O271" s="40" t="e">
        <f t="shared" si="56"/>
        <v>#DIV/0!</v>
      </c>
    </row>
    <row r="272" spans="1:15" s="5" customFormat="1" ht="18.75" hidden="1">
      <c r="A272" s="69"/>
      <c r="B272" s="41" t="s">
        <v>665</v>
      </c>
      <c r="C272" s="42" t="s">
        <v>617</v>
      </c>
      <c r="D272" s="42" t="s">
        <v>637</v>
      </c>
      <c r="E272" s="42" t="s">
        <v>436</v>
      </c>
      <c r="F272" s="42" t="s">
        <v>652</v>
      </c>
      <c r="G272" s="42" t="s">
        <v>666</v>
      </c>
      <c r="H272" s="43">
        <v>1750000</v>
      </c>
      <c r="I272" s="43"/>
      <c r="J272" s="43"/>
      <c r="K272" s="39">
        <f t="shared" si="59"/>
        <v>1750000</v>
      </c>
      <c r="L272" s="44">
        <v>0</v>
      </c>
      <c r="M272" s="44">
        <v>0</v>
      </c>
      <c r="N272" s="47">
        <v>0</v>
      </c>
      <c r="O272" s="40" t="e">
        <f t="shared" si="56"/>
        <v>#DIV/0!</v>
      </c>
    </row>
    <row r="273" spans="1:15" s="5" customFormat="1" ht="18.75">
      <c r="A273" s="69"/>
      <c r="B273" s="41" t="s">
        <v>689</v>
      </c>
      <c r="C273" s="42" t="s">
        <v>617</v>
      </c>
      <c r="D273" s="42" t="s">
        <v>637</v>
      </c>
      <c r="E273" s="42" t="s">
        <v>436</v>
      </c>
      <c r="F273" s="42" t="s">
        <v>690</v>
      </c>
      <c r="G273" s="42"/>
      <c r="H273" s="43"/>
      <c r="I273" s="43"/>
      <c r="J273" s="43"/>
      <c r="K273" s="39"/>
      <c r="L273" s="44">
        <f>SUM(L274)</f>
        <v>30525.5</v>
      </c>
      <c r="M273" s="44">
        <f>SUM(M274)</f>
        <v>30525.5</v>
      </c>
      <c r="N273" s="44">
        <f>SUM(N274)</f>
        <v>22694.8</v>
      </c>
      <c r="O273" s="44">
        <f>SUM(O274)</f>
        <v>74.34702134281174</v>
      </c>
    </row>
    <row r="274" spans="1:15" s="5" customFormat="1" ht="18.75">
      <c r="A274" s="69"/>
      <c r="B274" s="41" t="s">
        <v>474</v>
      </c>
      <c r="C274" s="42" t="s">
        <v>617</v>
      </c>
      <c r="D274" s="42" t="s">
        <v>637</v>
      </c>
      <c r="E274" s="42" t="s">
        <v>436</v>
      </c>
      <c r="F274" s="42" t="s">
        <v>691</v>
      </c>
      <c r="G274" s="42"/>
      <c r="H274" s="43"/>
      <c r="I274" s="43"/>
      <c r="J274" s="43"/>
      <c r="K274" s="39"/>
      <c r="L274" s="44">
        <f>SUM(L275)</f>
        <v>30525.5</v>
      </c>
      <c r="M274" s="44">
        <f>SUM(M275)</f>
        <v>30525.5</v>
      </c>
      <c r="N274" s="44">
        <f>SUM(N275)</f>
        <v>22694.8</v>
      </c>
      <c r="O274" s="40">
        <f t="shared" si="56"/>
        <v>74.34702134281174</v>
      </c>
    </row>
    <row r="275" spans="1:15" s="5" customFormat="1" ht="18.75">
      <c r="A275" s="69"/>
      <c r="B275" s="41" t="s">
        <v>476</v>
      </c>
      <c r="C275" s="42" t="s">
        <v>617</v>
      </c>
      <c r="D275" s="42" t="s">
        <v>637</v>
      </c>
      <c r="E275" s="42" t="s">
        <v>436</v>
      </c>
      <c r="F275" s="42" t="s">
        <v>691</v>
      </c>
      <c r="G275" s="42" t="s">
        <v>477</v>
      </c>
      <c r="H275" s="43"/>
      <c r="I275" s="43"/>
      <c r="J275" s="43"/>
      <c r="K275" s="39"/>
      <c r="L275" s="44">
        <v>30525.5</v>
      </c>
      <c r="M275" s="44">
        <v>30525.5</v>
      </c>
      <c r="N275" s="47">
        <v>22694.8</v>
      </c>
      <c r="O275" s="40">
        <f t="shared" si="56"/>
        <v>74.34702134281174</v>
      </c>
    </row>
    <row r="276" spans="1:15" s="5" customFormat="1" ht="18.75">
      <c r="A276" s="69" t="s">
        <v>186</v>
      </c>
      <c r="B276" s="41" t="s">
        <v>638</v>
      </c>
      <c r="C276" s="42" t="s">
        <v>617</v>
      </c>
      <c r="D276" s="42" t="s">
        <v>637</v>
      </c>
      <c r="E276" s="42" t="s">
        <v>440</v>
      </c>
      <c r="F276" s="42"/>
      <c r="G276" s="42"/>
      <c r="H276" s="43">
        <f>SUM(H277,H285)</f>
        <v>18155500</v>
      </c>
      <c r="I276" s="43">
        <f>SUM(I277,I285)</f>
        <v>2671100</v>
      </c>
      <c r="J276" s="43">
        <f>SUM(J277,J285)</f>
        <v>0</v>
      </c>
      <c r="K276" s="39">
        <f t="shared" si="59"/>
        <v>20826600</v>
      </c>
      <c r="L276" s="44">
        <f>SUM(L277,L285)</f>
        <v>52725.100000000006</v>
      </c>
      <c r="M276" s="44">
        <f>SUM(M277,M285)</f>
        <v>52725.100000000006</v>
      </c>
      <c r="N276" s="44">
        <f>SUM(N277,N285)</f>
        <v>52699.5</v>
      </c>
      <c r="O276" s="40">
        <f t="shared" si="56"/>
        <v>99.95144627511374</v>
      </c>
    </row>
    <row r="277" spans="1:15" s="5" customFormat="1" ht="37.5" customHeight="1">
      <c r="A277" s="69"/>
      <c r="B277" s="41" t="s">
        <v>648</v>
      </c>
      <c r="C277" s="42" t="s">
        <v>617</v>
      </c>
      <c r="D277" s="42" t="s">
        <v>637</v>
      </c>
      <c r="E277" s="42" t="s">
        <v>440</v>
      </c>
      <c r="F277" s="42" t="s">
        <v>650</v>
      </c>
      <c r="G277" s="42"/>
      <c r="H277" s="43">
        <f aca="true" t="shared" si="65" ref="H277:J278">H278</f>
        <v>15155500</v>
      </c>
      <c r="I277" s="43">
        <f t="shared" si="65"/>
        <v>-9200</v>
      </c>
      <c r="J277" s="43">
        <f t="shared" si="65"/>
        <v>0</v>
      </c>
      <c r="K277" s="39">
        <f t="shared" si="59"/>
        <v>15146300</v>
      </c>
      <c r="L277" s="44">
        <f aca="true" t="shared" si="66" ref="L277:N278">L278</f>
        <v>48752.8</v>
      </c>
      <c r="M277" s="44">
        <f t="shared" si="66"/>
        <v>48752.8</v>
      </c>
      <c r="N277" s="44">
        <f t="shared" si="66"/>
        <v>48727.3</v>
      </c>
      <c r="O277" s="40">
        <f t="shared" si="56"/>
        <v>99.94769531185901</v>
      </c>
    </row>
    <row r="278" spans="1:15" s="5" customFormat="1" ht="77.25" customHeight="1">
      <c r="A278" s="69"/>
      <c r="B278" s="41" t="s">
        <v>124</v>
      </c>
      <c r="C278" s="42" t="s">
        <v>617</v>
      </c>
      <c r="D278" s="42" t="s">
        <v>637</v>
      </c>
      <c r="E278" s="42" t="s">
        <v>440</v>
      </c>
      <c r="F278" s="42" t="s">
        <v>651</v>
      </c>
      <c r="G278" s="42"/>
      <c r="H278" s="43">
        <f t="shared" si="65"/>
        <v>15155500</v>
      </c>
      <c r="I278" s="43">
        <f t="shared" si="65"/>
        <v>-9200</v>
      </c>
      <c r="J278" s="43">
        <f t="shared" si="65"/>
        <v>0</v>
      </c>
      <c r="K278" s="39">
        <f t="shared" si="59"/>
        <v>15146300</v>
      </c>
      <c r="L278" s="44">
        <f t="shared" si="66"/>
        <v>48752.8</v>
      </c>
      <c r="M278" s="44">
        <f t="shared" si="66"/>
        <v>48752.8</v>
      </c>
      <c r="N278" s="44">
        <f t="shared" si="66"/>
        <v>48727.3</v>
      </c>
      <c r="O278" s="40">
        <f t="shared" si="56"/>
        <v>99.94769531185901</v>
      </c>
    </row>
    <row r="279" spans="1:15" s="5" customFormat="1" ht="39.75" customHeight="1">
      <c r="A279" s="69"/>
      <c r="B279" s="41" t="s">
        <v>125</v>
      </c>
      <c r="C279" s="42" t="s">
        <v>617</v>
      </c>
      <c r="D279" s="42" t="s">
        <v>637</v>
      </c>
      <c r="E279" s="42" t="s">
        <v>440</v>
      </c>
      <c r="F279" s="42" t="s">
        <v>652</v>
      </c>
      <c r="G279" s="42"/>
      <c r="H279" s="43">
        <f>SUM(H280:H282)</f>
        <v>15155500</v>
      </c>
      <c r="I279" s="43">
        <f>SUM(I280:I282)</f>
        <v>-9200</v>
      </c>
      <c r="J279" s="43">
        <f>SUM(J280:J282)</f>
        <v>0</v>
      </c>
      <c r="K279" s="39">
        <f t="shared" si="59"/>
        <v>15146300</v>
      </c>
      <c r="L279" s="44">
        <f>SUM(L280:L282)</f>
        <v>48752.8</v>
      </c>
      <c r="M279" s="44">
        <f>SUM(M280:M282)</f>
        <v>48752.8</v>
      </c>
      <c r="N279" s="44">
        <f>SUM(N280:N282)</f>
        <v>48727.3</v>
      </c>
      <c r="O279" s="40">
        <f t="shared" si="56"/>
        <v>99.94769531185901</v>
      </c>
    </row>
    <row r="280" spans="1:15" s="5" customFormat="1" ht="18.75">
      <c r="A280" s="69"/>
      <c r="B280" s="41" t="s">
        <v>665</v>
      </c>
      <c r="C280" s="42" t="s">
        <v>617</v>
      </c>
      <c r="D280" s="42" t="s">
        <v>637</v>
      </c>
      <c r="E280" s="42" t="s">
        <v>440</v>
      </c>
      <c r="F280" s="42" t="s">
        <v>652</v>
      </c>
      <c r="G280" s="42" t="s">
        <v>666</v>
      </c>
      <c r="H280" s="43">
        <v>745300</v>
      </c>
      <c r="I280" s="43"/>
      <c r="J280" s="43"/>
      <c r="K280" s="39">
        <f t="shared" si="59"/>
        <v>745300</v>
      </c>
      <c r="L280" s="49">
        <v>993.6</v>
      </c>
      <c r="M280" s="49">
        <v>993.6</v>
      </c>
      <c r="N280" s="47">
        <v>987.2</v>
      </c>
      <c r="O280" s="40">
        <f t="shared" si="56"/>
        <v>99.35587761674718</v>
      </c>
    </row>
    <row r="281" spans="1:15" s="5" customFormat="1" ht="37.5">
      <c r="A281" s="69"/>
      <c r="B281" s="41" t="s">
        <v>126</v>
      </c>
      <c r="C281" s="42" t="s">
        <v>617</v>
      </c>
      <c r="D281" s="42" t="s">
        <v>637</v>
      </c>
      <c r="E281" s="42" t="s">
        <v>440</v>
      </c>
      <c r="F281" s="42" t="s">
        <v>652</v>
      </c>
      <c r="G281" s="42" t="s">
        <v>127</v>
      </c>
      <c r="H281" s="43">
        <v>14048800</v>
      </c>
      <c r="I281" s="43">
        <v>-9200</v>
      </c>
      <c r="J281" s="43"/>
      <c r="K281" s="39">
        <f t="shared" si="59"/>
        <v>14039600</v>
      </c>
      <c r="L281" s="44">
        <v>23062.8</v>
      </c>
      <c r="M281" s="44">
        <v>23062.8</v>
      </c>
      <c r="N281" s="47">
        <v>23062.7</v>
      </c>
      <c r="O281" s="40">
        <f t="shared" si="56"/>
        <v>99.99956640130426</v>
      </c>
    </row>
    <row r="282" spans="1:15" s="5" customFormat="1" ht="18.75">
      <c r="A282" s="69"/>
      <c r="B282" s="41" t="s">
        <v>697</v>
      </c>
      <c r="C282" s="42" t="s">
        <v>617</v>
      </c>
      <c r="D282" s="42" t="s">
        <v>637</v>
      </c>
      <c r="E282" s="42" t="s">
        <v>440</v>
      </c>
      <c r="F282" s="42" t="s">
        <v>698</v>
      </c>
      <c r="G282" s="42"/>
      <c r="H282" s="43">
        <v>361400</v>
      </c>
      <c r="I282" s="43"/>
      <c r="J282" s="43"/>
      <c r="K282" s="39">
        <f t="shared" si="59"/>
        <v>361400</v>
      </c>
      <c r="L282" s="44">
        <f aca="true" t="shared" si="67" ref="L282:N283">SUM(L283)</f>
        <v>24696.4</v>
      </c>
      <c r="M282" s="44">
        <f t="shared" si="67"/>
        <v>24696.4</v>
      </c>
      <c r="N282" s="44">
        <f t="shared" si="67"/>
        <v>24677.4</v>
      </c>
      <c r="O282" s="40">
        <f t="shared" si="56"/>
        <v>99.92306570998201</v>
      </c>
    </row>
    <row r="283" spans="1:15" s="5" customFormat="1" ht="18.75">
      <c r="A283" s="69"/>
      <c r="B283" s="41" t="s">
        <v>474</v>
      </c>
      <c r="C283" s="42" t="s">
        <v>617</v>
      </c>
      <c r="D283" s="42" t="s">
        <v>637</v>
      </c>
      <c r="E283" s="42" t="s">
        <v>440</v>
      </c>
      <c r="F283" s="42" t="s">
        <v>699</v>
      </c>
      <c r="G283" s="42"/>
      <c r="H283" s="43"/>
      <c r="I283" s="43"/>
      <c r="J283" s="43"/>
      <c r="K283" s="39"/>
      <c r="L283" s="44">
        <f t="shared" si="67"/>
        <v>24696.4</v>
      </c>
      <c r="M283" s="44">
        <f t="shared" si="67"/>
        <v>24696.4</v>
      </c>
      <c r="N283" s="44">
        <f t="shared" si="67"/>
        <v>24677.4</v>
      </c>
      <c r="O283" s="40">
        <f t="shared" si="56"/>
        <v>99.92306570998201</v>
      </c>
    </row>
    <row r="284" spans="1:15" s="5" customFormat="1" ht="18.75">
      <c r="A284" s="69"/>
      <c r="B284" s="41" t="s">
        <v>476</v>
      </c>
      <c r="C284" s="42" t="s">
        <v>617</v>
      </c>
      <c r="D284" s="42" t="s">
        <v>637</v>
      </c>
      <c r="E284" s="42" t="s">
        <v>440</v>
      </c>
      <c r="F284" s="42" t="s">
        <v>699</v>
      </c>
      <c r="G284" s="42" t="s">
        <v>477</v>
      </c>
      <c r="H284" s="43"/>
      <c r="I284" s="43"/>
      <c r="J284" s="43"/>
      <c r="K284" s="39"/>
      <c r="L284" s="49">
        <v>24696.4</v>
      </c>
      <c r="M284" s="49">
        <v>24696.4</v>
      </c>
      <c r="N284" s="47">
        <v>24677.4</v>
      </c>
      <c r="O284" s="40">
        <f t="shared" si="56"/>
        <v>99.92306570998201</v>
      </c>
    </row>
    <row r="285" spans="1:15" s="5" customFormat="1" ht="20.25" customHeight="1">
      <c r="A285" s="69"/>
      <c r="B285" s="41" t="s">
        <v>154</v>
      </c>
      <c r="C285" s="42" t="s">
        <v>617</v>
      </c>
      <c r="D285" s="42" t="s">
        <v>637</v>
      </c>
      <c r="E285" s="42" t="s">
        <v>440</v>
      </c>
      <c r="F285" s="42" t="s">
        <v>530</v>
      </c>
      <c r="G285" s="42"/>
      <c r="H285" s="43">
        <f aca="true" t="shared" si="68" ref="H285:J286">H286</f>
        <v>3000000</v>
      </c>
      <c r="I285" s="43">
        <f t="shared" si="68"/>
        <v>2680300</v>
      </c>
      <c r="J285" s="43">
        <f t="shared" si="68"/>
        <v>0</v>
      </c>
      <c r="K285" s="39">
        <f t="shared" si="59"/>
        <v>5680300</v>
      </c>
      <c r="L285" s="44">
        <f aca="true" t="shared" si="69" ref="L285:N286">L286</f>
        <v>3972.3</v>
      </c>
      <c r="M285" s="44">
        <f t="shared" si="69"/>
        <v>3972.3</v>
      </c>
      <c r="N285" s="44">
        <f t="shared" si="69"/>
        <v>3972.2</v>
      </c>
      <c r="O285" s="40">
        <f t="shared" si="56"/>
        <v>99.9974825667749</v>
      </c>
    </row>
    <row r="286" spans="1:15" s="5" customFormat="1" ht="57" customHeight="1">
      <c r="A286" s="69"/>
      <c r="B286" s="41" t="s">
        <v>558</v>
      </c>
      <c r="C286" s="42" t="s">
        <v>617</v>
      </c>
      <c r="D286" s="42" t="s">
        <v>637</v>
      </c>
      <c r="E286" s="42" t="s">
        <v>440</v>
      </c>
      <c r="F286" s="42" t="s">
        <v>742</v>
      </c>
      <c r="G286" s="42"/>
      <c r="H286" s="43">
        <f t="shared" si="68"/>
        <v>3000000</v>
      </c>
      <c r="I286" s="43">
        <f t="shared" si="68"/>
        <v>2680300</v>
      </c>
      <c r="J286" s="43">
        <f t="shared" si="68"/>
        <v>0</v>
      </c>
      <c r="K286" s="39">
        <f t="shared" si="59"/>
        <v>5680300</v>
      </c>
      <c r="L286" s="44">
        <f t="shared" si="69"/>
        <v>3972.3</v>
      </c>
      <c r="M286" s="44">
        <f t="shared" si="69"/>
        <v>3972.3</v>
      </c>
      <c r="N286" s="44">
        <f t="shared" si="69"/>
        <v>3972.2</v>
      </c>
      <c r="O286" s="40">
        <f t="shared" si="56"/>
        <v>99.9974825667749</v>
      </c>
    </row>
    <row r="287" spans="1:15" s="5" customFormat="1" ht="18.75">
      <c r="A287" s="69"/>
      <c r="B287" s="41" t="s">
        <v>665</v>
      </c>
      <c r="C287" s="42" t="s">
        <v>617</v>
      </c>
      <c r="D287" s="42" t="s">
        <v>637</v>
      </c>
      <c r="E287" s="42" t="s">
        <v>440</v>
      </c>
      <c r="F287" s="42" t="s">
        <v>742</v>
      </c>
      <c r="G287" s="42" t="s">
        <v>666</v>
      </c>
      <c r="H287" s="43">
        <v>3000000</v>
      </c>
      <c r="I287" s="43">
        <v>2680300</v>
      </c>
      <c r="J287" s="43"/>
      <c r="K287" s="39">
        <f t="shared" si="59"/>
        <v>5680300</v>
      </c>
      <c r="L287" s="44">
        <v>3972.3</v>
      </c>
      <c r="M287" s="44">
        <v>3972.3</v>
      </c>
      <c r="N287" s="47">
        <v>3972.2</v>
      </c>
      <c r="O287" s="40">
        <f t="shared" si="56"/>
        <v>99.9974825667749</v>
      </c>
    </row>
    <row r="288" spans="1:15" s="5" customFormat="1" ht="20.25" customHeight="1" hidden="1">
      <c r="A288" s="69" t="s">
        <v>187</v>
      </c>
      <c r="B288" s="41" t="s">
        <v>449</v>
      </c>
      <c r="C288" s="42" t="s">
        <v>617</v>
      </c>
      <c r="D288" s="42" t="s">
        <v>450</v>
      </c>
      <c r="E288" s="42"/>
      <c r="F288" s="42"/>
      <c r="G288" s="42"/>
      <c r="H288" s="43">
        <f>H289</f>
        <v>98600</v>
      </c>
      <c r="I288" s="43">
        <f aca="true" t="shared" si="70" ref="I288:J292">I289</f>
        <v>0</v>
      </c>
      <c r="J288" s="43">
        <f t="shared" si="70"/>
        <v>0</v>
      </c>
      <c r="K288" s="39">
        <f t="shared" si="59"/>
        <v>98600</v>
      </c>
      <c r="L288" s="44">
        <f aca="true" t="shared" si="71" ref="L288:N292">L289</f>
        <v>0</v>
      </c>
      <c r="M288" s="44">
        <f t="shared" si="71"/>
        <v>0</v>
      </c>
      <c r="N288" s="44">
        <f t="shared" si="71"/>
        <v>0</v>
      </c>
      <c r="O288" s="40" t="e">
        <f t="shared" si="56"/>
        <v>#DIV/0!</v>
      </c>
    </row>
    <row r="289" spans="1:15" s="5" customFormat="1" ht="18.75" hidden="1">
      <c r="A289" s="69" t="s">
        <v>188</v>
      </c>
      <c r="B289" s="41" t="s">
        <v>639</v>
      </c>
      <c r="C289" s="42" t="s">
        <v>617</v>
      </c>
      <c r="D289" s="42" t="s">
        <v>450</v>
      </c>
      <c r="E289" s="42" t="s">
        <v>436</v>
      </c>
      <c r="F289" s="42"/>
      <c r="G289" s="42"/>
      <c r="H289" s="43">
        <f>H290</f>
        <v>98600</v>
      </c>
      <c r="I289" s="43">
        <f t="shared" si="70"/>
        <v>0</v>
      </c>
      <c r="J289" s="43">
        <f t="shared" si="70"/>
        <v>0</v>
      </c>
      <c r="K289" s="39">
        <f t="shared" si="59"/>
        <v>98600</v>
      </c>
      <c r="L289" s="44">
        <f t="shared" si="71"/>
        <v>0</v>
      </c>
      <c r="M289" s="44">
        <f t="shared" si="71"/>
        <v>0</v>
      </c>
      <c r="N289" s="44">
        <f t="shared" si="71"/>
        <v>0</v>
      </c>
      <c r="O289" s="40" t="e">
        <f t="shared" si="56"/>
        <v>#DIV/0!</v>
      </c>
    </row>
    <row r="290" spans="1:15" s="5" customFormat="1" ht="37.5" hidden="1">
      <c r="A290" s="69"/>
      <c r="B290" s="41" t="s">
        <v>640</v>
      </c>
      <c r="C290" s="42" t="s">
        <v>617</v>
      </c>
      <c r="D290" s="42" t="s">
        <v>450</v>
      </c>
      <c r="E290" s="42" t="s">
        <v>436</v>
      </c>
      <c r="F290" s="42" t="s">
        <v>641</v>
      </c>
      <c r="G290" s="42"/>
      <c r="H290" s="43">
        <f>H291</f>
        <v>98600</v>
      </c>
      <c r="I290" s="43">
        <f t="shared" si="70"/>
        <v>0</v>
      </c>
      <c r="J290" s="43">
        <f t="shared" si="70"/>
        <v>0</v>
      </c>
      <c r="K290" s="39">
        <f t="shared" si="59"/>
        <v>98600</v>
      </c>
      <c r="L290" s="44">
        <f t="shared" si="71"/>
        <v>0</v>
      </c>
      <c r="M290" s="44">
        <f t="shared" si="71"/>
        <v>0</v>
      </c>
      <c r="N290" s="44">
        <f t="shared" si="71"/>
        <v>0</v>
      </c>
      <c r="O290" s="40" t="e">
        <f t="shared" si="56"/>
        <v>#DIV/0!</v>
      </c>
    </row>
    <row r="291" spans="1:15" s="5" customFormat="1" ht="18.75" hidden="1">
      <c r="A291" s="69"/>
      <c r="B291" s="41" t="s">
        <v>474</v>
      </c>
      <c r="C291" s="42" t="s">
        <v>617</v>
      </c>
      <c r="D291" s="42" t="s">
        <v>450</v>
      </c>
      <c r="E291" s="42" t="s">
        <v>436</v>
      </c>
      <c r="F291" s="42" t="s">
        <v>642</v>
      </c>
      <c r="G291" s="42"/>
      <c r="H291" s="43">
        <f>H292</f>
        <v>98600</v>
      </c>
      <c r="I291" s="43">
        <f t="shared" si="70"/>
        <v>0</v>
      </c>
      <c r="J291" s="43">
        <f t="shared" si="70"/>
        <v>0</v>
      </c>
      <c r="K291" s="39">
        <f t="shared" si="59"/>
        <v>98600</v>
      </c>
      <c r="L291" s="44">
        <f t="shared" si="71"/>
        <v>0</v>
      </c>
      <c r="M291" s="44">
        <f t="shared" si="71"/>
        <v>0</v>
      </c>
      <c r="N291" s="44">
        <f t="shared" si="71"/>
        <v>0</v>
      </c>
      <c r="O291" s="40" t="e">
        <f t="shared" si="56"/>
        <v>#DIV/0!</v>
      </c>
    </row>
    <row r="292" spans="1:15" s="5" customFormat="1" ht="18.75" hidden="1">
      <c r="A292" s="69"/>
      <c r="B292" s="41" t="s">
        <v>643</v>
      </c>
      <c r="C292" s="42" t="s">
        <v>617</v>
      </c>
      <c r="D292" s="42" t="s">
        <v>450</v>
      </c>
      <c r="E292" s="42" t="s">
        <v>436</v>
      </c>
      <c r="F292" s="42" t="s">
        <v>644</v>
      </c>
      <c r="G292" s="42"/>
      <c r="H292" s="43">
        <f>H293</f>
        <v>98600</v>
      </c>
      <c r="I292" s="43">
        <f t="shared" si="70"/>
        <v>0</v>
      </c>
      <c r="J292" s="43">
        <f t="shared" si="70"/>
        <v>0</v>
      </c>
      <c r="K292" s="39">
        <f t="shared" si="59"/>
        <v>98600</v>
      </c>
      <c r="L292" s="44">
        <f t="shared" si="71"/>
        <v>0</v>
      </c>
      <c r="M292" s="44">
        <f t="shared" si="71"/>
        <v>0</v>
      </c>
      <c r="N292" s="44">
        <f t="shared" si="71"/>
        <v>0</v>
      </c>
      <c r="O292" s="40" t="e">
        <f t="shared" si="56"/>
        <v>#DIV/0!</v>
      </c>
    </row>
    <row r="293" spans="1:15" s="5" customFormat="1" ht="18.75" customHeight="1" hidden="1">
      <c r="A293" s="69"/>
      <c r="B293" s="41" t="s">
        <v>476</v>
      </c>
      <c r="C293" s="42" t="s">
        <v>617</v>
      </c>
      <c r="D293" s="42" t="s">
        <v>450</v>
      </c>
      <c r="E293" s="42" t="s">
        <v>436</v>
      </c>
      <c r="F293" s="42" t="s">
        <v>644</v>
      </c>
      <c r="G293" s="42" t="s">
        <v>477</v>
      </c>
      <c r="H293" s="43">
        <v>98600</v>
      </c>
      <c r="I293" s="43"/>
      <c r="J293" s="43"/>
      <c r="K293" s="39">
        <f t="shared" si="59"/>
        <v>98600</v>
      </c>
      <c r="L293" s="44"/>
      <c r="M293" s="44"/>
      <c r="N293" s="47"/>
      <c r="O293" s="40" t="e">
        <f t="shared" si="56"/>
        <v>#DIV/0!</v>
      </c>
    </row>
    <row r="294" spans="1:15" s="5" customFormat="1" ht="18.75">
      <c r="A294" s="69" t="s">
        <v>187</v>
      </c>
      <c r="B294" s="41" t="s">
        <v>537</v>
      </c>
      <c r="C294" s="42" t="s">
        <v>617</v>
      </c>
      <c r="D294" s="42" t="s">
        <v>511</v>
      </c>
      <c r="E294" s="42"/>
      <c r="F294" s="42"/>
      <c r="G294" s="42"/>
      <c r="H294" s="43">
        <f>SUM(H295,H306)</f>
        <v>121851700</v>
      </c>
      <c r="I294" s="43">
        <f>SUM(I295,I306)</f>
        <v>-4326900</v>
      </c>
      <c r="J294" s="43">
        <f>SUM(J295,J306)</f>
        <v>0</v>
      </c>
      <c r="K294" s="39">
        <f t="shared" si="59"/>
        <v>117524800</v>
      </c>
      <c r="L294" s="44">
        <f>SUM(L295,L306)</f>
        <v>10401.2</v>
      </c>
      <c r="M294" s="44">
        <f>SUM(M295,M306)</f>
        <v>10401.2</v>
      </c>
      <c r="N294" s="44">
        <f>SUM(N295,N306)</f>
        <v>9901.2</v>
      </c>
      <c r="O294" s="40">
        <f t="shared" si="56"/>
        <v>95.19286236203516</v>
      </c>
    </row>
    <row r="295" spans="1:15" s="5" customFormat="1" ht="19.5" customHeight="1">
      <c r="A295" s="69" t="s">
        <v>188</v>
      </c>
      <c r="B295" s="41" t="s">
        <v>645</v>
      </c>
      <c r="C295" s="42" t="s">
        <v>617</v>
      </c>
      <c r="D295" s="42" t="s">
        <v>511</v>
      </c>
      <c r="E295" s="42" t="s">
        <v>436</v>
      </c>
      <c r="F295" s="42"/>
      <c r="G295" s="42"/>
      <c r="H295" s="43">
        <f>H296+H300+H303</f>
        <v>121851700</v>
      </c>
      <c r="I295" s="43">
        <f>I296+I300+I303</f>
        <v>-4326900</v>
      </c>
      <c r="J295" s="43">
        <f>J296+J300+J303</f>
        <v>0</v>
      </c>
      <c r="K295" s="39">
        <f t="shared" si="59"/>
        <v>117524800</v>
      </c>
      <c r="L295" s="44">
        <f>L296+L300+L303</f>
        <v>9901.2</v>
      </c>
      <c r="M295" s="44">
        <f>M296+M300+M303</f>
        <v>9901.2</v>
      </c>
      <c r="N295" s="44">
        <f>N296+N300+N303</f>
        <v>9901.2</v>
      </c>
      <c r="O295" s="40">
        <f t="shared" si="56"/>
        <v>100</v>
      </c>
    </row>
    <row r="296" spans="1:15" s="5" customFormat="1" ht="39" customHeight="1">
      <c r="A296" s="69"/>
      <c r="B296" s="41" t="s">
        <v>648</v>
      </c>
      <c r="C296" s="42" t="s">
        <v>617</v>
      </c>
      <c r="D296" s="42" t="s">
        <v>511</v>
      </c>
      <c r="E296" s="42" t="s">
        <v>436</v>
      </c>
      <c r="F296" s="42" t="s">
        <v>650</v>
      </c>
      <c r="G296" s="42"/>
      <c r="H296" s="43">
        <f>H297</f>
        <v>79670700</v>
      </c>
      <c r="I296" s="43">
        <f>I297</f>
        <v>-4326900</v>
      </c>
      <c r="J296" s="43">
        <f>J297</f>
        <v>0</v>
      </c>
      <c r="K296" s="39">
        <f t="shared" si="59"/>
        <v>75343800</v>
      </c>
      <c r="L296" s="44">
        <f aca="true" t="shared" si="72" ref="L296:N298">L297</f>
        <v>5072.4</v>
      </c>
      <c r="M296" s="44">
        <f t="shared" si="72"/>
        <v>5072.4</v>
      </c>
      <c r="N296" s="44">
        <f t="shared" si="72"/>
        <v>5072.4</v>
      </c>
      <c r="O296" s="40">
        <f aca="true" t="shared" si="73" ref="O296:O373">N296*100/M296</f>
        <v>100</v>
      </c>
    </row>
    <row r="297" spans="1:15" s="5" customFormat="1" ht="75" customHeight="1">
      <c r="A297" s="69"/>
      <c r="B297" s="41" t="s">
        <v>124</v>
      </c>
      <c r="C297" s="42" t="s">
        <v>617</v>
      </c>
      <c r="D297" s="42" t="s">
        <v>511</v>
      </c>
      <c r="E297" s="42" t="s">
        <v>436</v>
      </c>
      <c r="F297" s="42" t="s">
        <v>651</v>
      </c>
      <c r="G297" s="42"/>
      <c r="H297" s="43">
        <f aca="true" t="shared" si="74" ref="H297:J298">H298</f>
        <v>79670700</v>
      </c>
      <c r="I297" s="43">
        <f t="shared" si="74"/>
        <v>-4326900</v>
      </c>
      <c r="J297" s="43">
        <f t="shared" si="74"/>
        <v>0</v>
      </c>
      <c r="K297" s="39">
        <f>SUM(H297:J297)</f>
        <v>75343800</v>
      </c>
      <c r="L297" s="44">
        <f t="shared" si="72"/>
        <v>5072.4</v>
      </c>
      <c r="M297" s="44">
        <f t="shared" si="72"/>
        <v>5072.4</v>
      </c>
      <c r="N297" s="44">
        <f t="shared" si="72"/>
        <v>5072.4</v>
      </c>
      <c r="O297" s="40">
        <f t="shared" si="73"/>
        <v>100</v>
      </c>
    </row>
    <row r="298" spans="1:15" s="5" customFormat="1" ht="37.5" customHeight="1">
      <c r="A298" s="69"/>
      <c r="B298" s="41" t="s">
        <v>125</v>
      </c>
      <c r="C298" s="42" t="s">
        <v>617</v>
      </c>
      <c r="D298" s="42" t="s">
        <v>511</v>
      </c>
      <c r="E298" s="42" t="s">
        <v>436</v>
      </c>
      <c r="F298" s="42" t="s">
        <v>652</v>
      </c>
      <c r="G298" s="42"/>
      <c r="H298" s="43">
        <f t="shared" si="74"/>
        <v>79670700</v>
      </c>
      <c r="I298" s="43">
        <f t="shared" si="74"/>
        <v>-4326900</v>
      </c>
      <c r="J298" s="43">
        <f t="shared" si="74"/>
        <v>0</v>
      </c>
      <c r="K298" s="39">
        <f>SUM(H298:J298)</f>
        <v>75343800</v>
      </c>
      <c r="L298" s="44">
        <f t="shared" si="72"/>
        <v>5072.4</v>
      </c>
      <c r="M298" s="44">
        <f t="shared" si="72"/>
        <v>5072.4</v>
      </c>
      <c r="N298" s="44">
        <f t="shared" si="72"/>
        <v>5072.4</v>
      </c>
      <c r="O298" s="40">
        <f t="shared" si="73"/>
        <v>100</v>
      </c>
    </row>
    <row r="299" spans="1:15" s="5" customFormat="1" ht="20.25" customHeight="1">
      <c r="A299" s="69"/>
      <c r="B299" s="41" t="s">
        <v>646</v>
      </c>
      <c r="C299" s="42" t="s">
        <v>617</v>
      </c>
      <c r="D299" s="42" t="s">
        <v>511</v>
      </c>
      <c r="E299" s="42" t="s">
        <v>436</v>
      </c>
      <c r="F299" s="42" t="s">
        <v>652</v>
      </c>
      <c r="G299" s="42" t="s">
        <v>647</v>
      </c>
      <c r="H299" s="43">
        <v>79670700</v>
      </c>
      <c r="I299" s="43">
        <v>-4326900</v>
      </c>
      <c r="J299" s="43"/>
      <c r="K299" s="39">
        <f t="shared" si="59"/>
        <v>75343800</v>
      </c>
      <c r="L299" s="44">
        <v>5072.4</v>
      </c>
      <c r="M299" s="44">
        <v>5072.4</v>
      </c>
      <c r="N299" s="47">
        <v>5072.4</v>
      </c>
      <c r="O299" s="40">
        <f t="shared" si="73"/>
        <v>100</v>
      </c>
    </row>
    <row r="300" spans="1:15" s="5" customFormat="1" ht="18.75">
      <c r="A300" s="69"/>
      <c r="B300" s="41" t="s">
        <v>22</v>
      </c>
      <c r="C300" s="42" t="s">
        <v>617</v>
      </c>
      <c r="D300" s="42" t="s">
        <v>511</v>
      </c>
      <c r="E300" s="42" t="s">
        <v>436</v>
      </c>
      <c r="F300" s="42" t="s">
        <v>527</v>
      </c>
      <c r="G300" s="42"/>
      <c r="H300" s="43">
        <f>SUM(H301)</f>
        <v>40000000</v>
      </c>
      <c r="I300" s="43">
        <f>I301</f>
        <v>0</v>
      </c>
      <c r="J300" s="43">
        <f>J301</f>
        <v>0</v>
      </c>
      <c r="K300" s="39">
        <f t="shared" si="59"/>
        <v>40000000</v>
      </c>
      <c r="L300" s="44">
        <f aca="true" t="shared" si="75" ref="L300:N301">SUM(L301)</f>
        <v>4828.8</v>
      </c>
      <c r="M300" s="44">
        <f t="shared" si="75"/>
        <v>4828.8</v>
      </c>
      <c r="N300" s="44">
        <f t="shared" si="75"/>
        <v>4828.8</v>
      </c>
      <c r="O300" s="40">
        <f t="shared" si="73"/>
        <v>100</v>
      </c>
    </row>
    <row r="301" spans="1:15" s="5" customFormat="1" ht="41.25" customHeight="1">
      <c r="A301" s="69"/>
      <c r="B301" s="41" t="s">
        <v>358</v>
      </c>
      <c r="C301" s="42" t="s">
        <v>617</v>
      </c>
      <c r="D301" s="42" t="s">
        <v>511</v>
      </c>
      <c r="E301" s="42" t="s">
        <v>436</v>
      </c>
      <c r="F301" s="42" t="s">
        <v>305</v>
      </c>
      <c r="G301" s="42"/>
      <c r="H301" s="43">
        <f>SUM(H302)</f>
        <v>40000000</v>
      </c>
      <c r="I301" s="43">
        <f>I302</f>
        <v>0</v>
      </c>
      <c r="J301" s="43">
        <f>J302</f>
        <v>0</v>
      </c>
      <c r="K301" s="39">
        <f t="shared" si="59"/>
        <v>40000000</v>
      </c>
      <c r="L301" s="44">
        <f t="shared" si="75"/>
        <v>4828.8</v>
      </c>
      <c r="M301" s="44">
        <f t="shared" si="75"/>
        <v>4828.8</v>
      </c>
      <c r="N301" s="44">
        <f t="shared" si="75"/>
        <v>4828.8</v>
      </c>
      <c r="O301" s="40">
        <f t="shared" si="73"/>
        <v>100</v>
      </c>
    </row>
    <row r="302" spans="1:15" s="5" customFormat="1" ht="21" customHeight="1">
      <c r="A302" s="69"/>
      <c r="B302" s="41" t="s">
        <v>646</v>
      </c>
      <c r="C302" s="42" t="s">
        <v>617</v>
      </c>
      <c r="D302" s="42" t="s">
        <v>511</v>
      </c>
      <c r="E302" s="42" t="s">
        <v>436</v>
      </c>
      <c r="F302" s="42" t="s">
        <v>305</v>
      </c>
      <c r="G302" s="42" t="s">
        <v>647</v>
      </c>
      <c r="H302" s="43">
        <v>40000000</v>
      </c>
      <c r="I302" s="43"/>
      <c r="J302" s="43"/>
      <c r="K302" s="39">
        <f t="shared" si="59"/>
        <v>40000000</v>
      </c>
      <c r="L302" s="44">
        <v>4828.8</v>
      </c>
      <c r="M302" s="44">
        <v>4828.8</v>
      </c>
      <c r="N302" s="47">
        <v>4828.8</v>
      </c>
      <c r="O302" s="40">
        <f t="shared" si="73"/>
        <v>100</v>
      </c>
    </row>
    <row r="303" spans="1:16" s="5" customFormat="1" ht="77.25" customHeight="1" hidden="1">
      <c r="A303" s="69"/>
      <c r="B303" s="41" t="s">
        <v>340</v>
      </c>
      <c r="C303" s="42" t="s">
        <v>617</v>
      </c>
      <c r="D303" s="42" t="s">
        <v>511</v>
      </c>
      <c r="E303" s="42" t="s">
        <v>436</v>
      </c>
      <c r="F303" s="42" t="s">
        <v>288</v>
      </c>
      <c r="G303" s="42"/>
      <c r="H303" s="43">
        <f>H304</f>
        <v>2181000</v>
      </c>
      <c r="I303" s="43">
        <f aca="true" t="shared" si="76" ref="I303:P304">I304</f>
        <v>0</v>
      </c>
      <c r="J303" s="43">
        <f t="shared" si="76"/>
        <v>0</v>
      </c>
      <c r="K303" s="39">
        <f t="shared" si="59"/>
        <v>2181000</v>
      </c>
      <c r="L303" s="44">
        <f t="shared" si="76"/>
        <v>0</v>
      </c>
      <c r="M303" s="43">
        <f t="shared" si="76"/>
        <v>0</v>
      </c>
      <c r="N303" s="43">
        <f t="shared" si="76"/>
        <v>0</v>
      </c>
      <c r="O303" s="40" t="e">
        <f t="shared" si="73"/>
        <v>#DIV/0!</v>
      </c>
      <c r="P303" s="18">
        <f t="shared" si="76"/>
        <v>0</v>
      </c>
    </row>
    <row r="304" spans="1:16" s="5" customFormat="1" ht="78" customHeight="1" hidden="1">
      <c r="A304" s="69"/>
      <c r="B304" s="41" t="s">
        <v>340</v>
      </c>
      <c r="C304" s="42" t="s">
        <v>617</v>
      </c>
      <c r="D304" s="42" t="s">
        <v>511</v>
      </c>
      <c r="E304" s="42" t="s">
        <v>436</v>
      </c>
      <c r="F304" s="42" t="s">
        <v>287</v>
      </c>
      <c r="G304" s="42"/>
      <c r="H304" s="43">
        <f>H305</f>
        <v>2181000</v>
      </c>
      <c r="I304" s="43">
        <f t="shared" si="76"/>
        <v>0</v>
      </c>
      <c r="J304" s="43">
        <f t="shared" si="76"/>
        <v>0</v>
      </c>
      <c r="K304" s="39">
        <f t="shared" si="59"/>
        <v>2181000</v>
      </c>
      <c r="L304" s="44">
        <f t="shared" si="76"/>
        <v>0</v>
      </c>
      <c r="M304" s="43">
        <f t="shared" si="76"/>
        <v>0</v>
      </c>
      <c r="N304" s="43">
        <f t="shared" si="76"/>
        <v>0</v>
      </c>
      <c r="O304" s="40" t="e">
        <f t="shared" si="73"/>
        <v>#DIV/0!</v>
      </c>
      <c r="P304" s="18">
        <f t="shared" si="76"/>
        <v>0</v>
      </c>
    </row>
    <row r="305" spans="1:15" s="5" customFormat="1" ht="19.5" customHeight="1" hidden="1">
      <c r="A305" s="69"/>
      <c r="B305" s="41" t="s">
        <v>646</v>
      </c>
      <c r="C305" s="42" t="s">
        <v>617</v>
      </c>
      <c r="D305" s="42" t="s">
        <v>511</v>
      </c>
      <c r="E305" s="42" t="s">
        <v>436</v>
      </c>
      <c r="F305" s="42" t="s">
        <v>287</v>
      </c>
      <c r="G305" s="42" t="s">
        <v>289</v>
      </c>
      <c r="H305" s="43">
        <v>2181000</v>
      </c>
      <c r="I305" s="43"/>
      <c r="J305" s="43"/>
      <c r="K305" s="39">
        <f t="shared" si="59"/>
        <v>2181000</v>
      </c>
      <c r="L305" s="44"/>
      <c r="M305" s="43"/>
      <c r="N305" s="47"/>
      <c r="O305" s="40" t="e">
        <f t="shared" si="73"/>
        <v>#DIV/0!</v>
      </c>
    </row>
    <row r="306" spans="1:15" s="5" customFormat="1" ht="17.25" customHeight="1">
      <c r="A306" s="69" t="s">
        <v>193</v>
      </c>
      <c r="B306" s="41" t="s">
        <v>649</v>
      </c>
      <c r="C306" s="42" t="s">
        <v>617</v>
      </c>
      <c r="D306" s="42" t="s">
        <v>511</v>
      </c>
      <c r="E306" s="42" t="s">
        <v>440</v>
      </c>
      <c r="F306" s="42"/>
      <c r="G306" s="42"/>
      <c r="H306" s="43">
        <f aca="true" t="shared" si="77" ref="H306:J308">H307</f>
        <v>0</v>
      </c>
      <c r="I306" s="43">
        <f t="shared" si="77"/>
        <v>0</v>
      </c>
      <c r="J306" s="43">
        <f t="shared" si="77"/>
        <v>0</v>
      </c>
      <c r="K306" s="39">
        <f t="shared" si="59"/>
        <v>0</v>
      </c>
      <c r="L306" s="44">
        <f aca="true" t="shared" si="78" ref="L306:N308">L307</f>
        <v>500</v>
      </c>
      <c r="M306" s="44">
        <f t="shared" si="78"/>
        <v>500</v>
      </c>
      <c r="N306" s="44">
        <f t="shared" si="78"/>
        <v>0</v>
      </c>
      <c r="O306" s="40">
        <f t="shared" si="73"/>
        <v>0</v>
      </c>
    </row>
    <row r="307" spans="1:15" s="5" customFormat="1" ht="41.25" customHeight="1">
      <c r="A307" s="69"/>
      <c r="B307" s="41" t="s">
        <v>648</v>
      </c>
      <c r="C307" s="42" t="s">
        <v>617</v>
      </c>
      <c r="D307" s="42" t="s">
        <v>511</v>
      </c>
      <c r="E307" s="42" t="s">
        <v>440</v>
      </c>
      <c r="F307" s="42" t="s">
        <v>650</v>
      </c>
      <c r="G307" s="42"/>
      <c r="H307" s="43">
        <f t="shared" si="77"/>
        <v>0</v>
      </c>
      <c r="I307" s="43">
        <f t="shared" si="77"/>
        <v>0</v>
      </c>
      <c r="J307" s="43">
        <f t="shared" si="77"/>
        <v>0</v>
      </c>
      <c r="K307" s="39">
        <f t="shared" si="59"/>
        <v>0</v>
      </c>
      <c r="L307" s="44">
        <f t="shared" si="78"/>
        <v>500</v>
      </c>
      <c r="M307" s="44">
        <f t="shared" si="78"/>
        <v>500</v>
      </c>
      <c r="N307" s="44">
        <f t="shared" si="78"/>
        <v>0</v>
      </c>
      <c r="O307" s="40">
        <f t="shared" si="73"/>
        <v>0</v>
      </c>
    </row>
    <row r="308" spans="1:15" s="5" customFormat="1" ht="75.75" customHeight="1">
      <c r="A308" s="69"/>
      <c r="B308" s="41" t="s">
        <v>124</v>
      </c>
      <c r="C308" s="42" t="s">
        <v>617</v>
      </c>
      <c r="D308" s="42" t="s">
        <v>511</v>
      </c>
      <c r="E308" s="42" t="s">
        <v>440</v>
      </c>
      <c r="F308" s="42" t="s">
        <v>651</v>
      </c>
      <c r="G308" s="42"/>
      <c r="H308" s="43">
        <f t="shared" si="77"/>
        <v>0</v>
      </c>
      <c r="I308" s="43">
        <f t="shared" si="77"/>
        <v>0</v>
      </c>
      <c r="J308" s="43">
        <f t="shared" si="77"/>
        <v>0</v>
      </c>
      <c r="K308" s="39">
        <f aca="true" t="shared" si="79" ref="K308:K430">SUM(H308:J308)</f>
        <v>0</v>
      </c>
      <c r="L308" s="44">
        <f t="shared" si="78"/>
        <v>500</v>
      </c>
      <c r="M308" s="44">
        <f t="shared" si="78"/>
        <v>500</v>
      </c>
      <c r="N308" s="44">
        <f t="shared" si="78"/>
        <v>0</v>
      </c>
      <c r="O308" s="40">
        <f t="shared" si="73"/>
        <v>0</v>
      </c>
    </row>
    <row r="309" spans="1:15" s="5" customFormat="1" ht="37.5">
      <c r="A309" s="69"/>
      <c r="B309" s="41" t="s">
        <v>125</v>
      </c>
      <c r="C309" s="42" t="s">
        <v>617</v>
      </c>
      <c r="D309" s="42" t="s">
        <v>511</v>
      </c>
      <c r="E309" s="42" t="s">
        <v>440</v>
      </c>
      <c r="F309" s="42" t="s">
        <v>652</v>
      </c>
      <c r="G309" s="42"/>
      <c r="H309" s="43"/>
      <c r="I309" s="43"/>
      <c r="J309" s="43"/>
      <c r="K309" s="39">
        <f t="shared" si="79"/>
        <v>0</v>
      </c>
      <c r="L309" s="44">
        <f>SUM(L310)</f>
        <v>500</v>
      </c>
      <c r="M309" s="44">
        <f>SUM(M310)</f>
        <v>500</v>
      </c>
      <c r="N309" s="44">
        <f>SUM(N310)</f>
        <v>0</v>
      </c>
      <c r="O309" s="40">
        <f t="shared" si="73"/>
        <v>0</v>
      </c>
    </row>
    <row r="310" spans="1:15" s="5" customFormat="1" ht="18.75">
      <c r="A310" s="69"/>
      <c r="B310" s="41" t="s">
        <v>665</v>
      </c>
      <c r="C310" s="42" t="s">
        <v>617</v>
      </c>
      <c r="D310" s="42" t="s">
        <v>511</v>
      </c>
      <c r="E310" s="42" t="s">
        <v>440</v>
      </c>
      <c r="F310" s="42" t="s">
        <v>652</v>
      </c>
      <c r="G310" s="42" t="s">
        <v>666</v>
      </c>
      <c r="H310" s="43"/>
      <c r="I310" s="43"/>
      <c r="J310" s="43"/>
      <c r="K310" s="39"/>
      <c r="L310" s="48">
        <v>500</v>
      </c>
      <c r="M310" s="48">
        <v>500</v>
      </c>
      <c r="N310" s="47">
        <v>0</v>
      </c>
      <c r="O310" s="40">
        <f t="shared" si="73"/>
        <v>0</v>
      </c>
    </row>
    <row r="311" spans="1:15" s="5" customFormat="1" ht="57" customHeight="1">
      <c r="A311" s="69" t="s">
        <v>653</v>
      </c>
      <c r="B311" s="41" t="s">
        <v>401</v>
      </c>
      <c r="C311" s="42" t="s">
        <v>654</v>
      </c>
      <c r="D311" s="42"/>
      <c r="E311" s="42"/>
      <c r="F311" s="42"/>
      <c r="G311" s="42"/>
      <c r="H311" s="43">
        <f>SUM(H312,H328,H341)</f>
        <v>92432300</v>
      </c>
      <c r="I311" s="43">
        <f>SUM(I312,I328,I341)</f>
        <v>-1402200</v>
      </c>
      <c r="J311" s="43">
        <f>SUM(J312,J328,J341)</f>
        <v>0</v>
      </c>
      <c r="K311" s="39">
        <f t="shared" si="79"/>
        <v>91030100</v>
      </c>
      <c r="L311" s="44">
        <f>SUM(L312,L328,L341)</f>
        <v>94510.9</v>
      </c>
      <c r="M311" s="44">
        <f>SUM(M312,M328,M341)</f>
        <v>94510.9</v>
      </c>
      <c r="N311" s="44">
        <f>SUM(N312,N328,N341)</f>
        <v>94432.6</v>
      </c>
      <c r="O311" s="40">
        <f t="shared" si="73"/>
        <v>99.91715241310791</v>
      </c>
    </row>
    <row r="312" spans="1:15" s="5" customFormat="1" ht="18.75">
      <c r="A312" s="69" t="s">
        <v>655</v>
      </c>
      <c r="B312" s="41" t="s">
        <v>435</v>
      </c>
      <c r="C312" s="42" t="s">
        <v>654</v>
      </c>
      <c r="D312" s="42" t="s">
        <v>436</v>
      </c>
      <c r="E312" s="42"/>
      <c r="F312" s="42"/>
      <c r="G312" s="42"/>
      <c r="H312" s="43">
        <f>H313</f>
        <v>14027500</v>
      </c>
      <c r="I312" s="43">
        <f>I313</f>
        <v>-1402200</v>
      </c>
      <c r="J312" s="43">
        <f>J313</f>
        <v>0</v>
      </c>
      <c r="K312" s="39">
        <f t="shared" si="79"/>
        <v>12625300</v>
      </c>
      <c r="L312" s="44">
        <f>L313</f>
        <v>18177.4</v>
      </c>
      <c r="M312" s="44">
        <f>M313</f>
        <v>18177.4</v>
      </c>
      <c r="N312" s="44">
        <f>N313</f>
        <v>18101.7</v>
      </c>
      <c r="O312" s="40">
        <f t="shared" si="73"/>
        <v>99.58354880235896</v>
      </c>
    </row>
    <row r="313" spans="1:15" s="5" customFormat="1" ht="18.75">
      <c r="A313" s="69" t="s">
        <v>660</v>
      </c>
      <c r="B313" s="41" t="s">
        <v>472</v>
      </c>
      <c r="C313" s="42" t="s">
        <v>654</v>
      </c>
      <c r="D313" s="42" t="s">
        <v>436</v>
      </c>
      <c r="E313" s="42" t="s">
        <v>473</v>
      </c>
      <c r="F313" s="42"/>
      <c r="G313" s="42"/>
      <c r="H313" s="43">
        <f>SUM(H314,H319,H322)</f>
        <v>14027500</v>
      </c>
      <c r="I313" s="43">
        <f>SUM(I314,I319,I322)</f>
        <v>-1402200</v>
      </c>
      <c r="J313" s="43">
        <f>SUM(J314,J319,J322)</f>
        <v>0</v>
      </c>
      <c r="K313" s="39">
        <f t="shared" si="79"/>
        <v>12625300</v>
      </c>
      <c r="L313" s="44">
        <f>SUM(L314,L319,L322)</f>
        <v>18177.4</v>
      </c>
      <c r="M313" s="44">
        <f>SUM(M314,M319,M322)</f>
        <v>18177.4</v>
      </c>
      <c r="N313" s="44">
        <f>SUM(N314,N319,N322)</f>
        <v>18101.7</v>
      </c>
      <c r="O313" s="40">
        <f t="shared" si="73"/>
        <v>99.58354880235896</v>
      </c>
    </row>
    <row r="314" spans="1:15" s="5" customFormat="1" ht="57" customHeight="1">
      <c r="A314" s="69"/>
      <c r="B314" s="41" t="s">
        <v>445</v>
      </c>
      <c r="C314" s="42" t="s">
        <v>654</v>
      </c>
      <c r="D314" s="42" t="s">
        <v>436</v>
      </c>
      <c r="E314" s="42" t="s">
        <v>473</v>
      </c>
      <c r="F314" s="42" t="s">
        <v>446</v>
      </c>
      <c r="G314" s="42"/>
      <c r="H314" s="43">
        <f>SUM(H315,H317)</f>
        <v>9518400</v>
      </c>
      <c r="I314" s="43">
        <f>SUM(I315,I317)</f>
        <v>-825500</v>
      </c>
      <c r="J314" s="43">
        <f>SUM(J315,J317)</f>
        <v>0</v>
      </c>
      <c r="K314" s="39">
        <f t="shared" si="79"/>
        <v>8692900</v>
      </c>
      <c r="L314" s="44">
        <f>SUM(L315,L317)</f>
        <v>10115.8</v>
      </c>
      <c r="M314" s="44">
        <f>SUM(M315,M317)</f>
        <v>10115.8</v>
      </c>
      <c r="N314" s="44">
        <f>SUM(N315,N317)</f>
        <v>10049.800000000001</v>
      </c>
      <c r="O314" s="40">
        <f t="shared" si="73"/>
        <v>99.34755530951583</v>
      </c>
    </row>
    <row r="315" spans="1:15" s="5" customFormat="1" ht="18.75">
      <c r="A315" s="69"/>
      <c r="B315" s="41" t="s">
        <v>439</v>
      </c>
      <c r="C315" s="42" t="s">
        <v>654</v>
      </c>
      <c r="D315" s="42" t="s">
        <v>436</v>
      </c>
      <c r="E315" s="42" t="s">
        <v>473</v>
      </c>
      <c r="F315" s="42" t="s">
        <v>447</v>
      </c>
      <c r="G315" s="42"/>
      <c r="H315" s="43">
        <f>H316</f>
        <v>9272300</v>
      </c>
      <c r="I315" s="43">
        <f>I316</f>
        <v>-732400</v>
      </c>
      <c r="J315" s="43">
        <f>J316</f>
        <v>0</v>
      </c>
      <c r="K315" s="39">
        <f t="shared" si="79"/>
        <v>8539900</v>
      </c>
      <c r="L315" s="44">
        <f>L316</f>
        <v>9852.5</v>
      </c>
      <c r="M315" s="44">
        <f>M316</f>
        <v>9852.5</v>
      </c>
      <c r="N315" s="44">
        <f>N316</f>
        <v>9799.2</v>
      </c>
      <c r="O315" s="40">
        <f t="shared" si="73"/>
        <v>99.4590205531591</v>
      </c>
    </row>
    <row r="316" spans="1:15" s="5" customFormat="1" ht="21" customHeight="1">
      <c r="A316" s="69"/>
      <c r="B316" s="41" t="s">
        <v>138</v>
      </c>
      <c r="C316" s="42" t="s">
        <v>654</v>
      </c>
      <c r="D316" s="42" t="s">
        <v>436</v>
      </c>
      <c r="E316" s="42" t="s">
        <v>473</v>
      </c>
      <c r="F316" s="42" t="s">
        <v>447</v>
      </c>
      <c r="G316" s="42" t="s">
        <v>139</v>
      </c>
      <c r="H316" s="43">
        <v>9272300</v>
      </c>
      <c r="I316" s="43">
        <v>-732400</v>
      </c>
      <c r="J316" s="43"/>
      <c r="K316" s="39">
        <f t="shared" si="79"/>
        <v>8539900</v>
      </c>
      <c r="L316" s="44">
        <v>9852.5</v>
      </c>
      <c r="M316" s="44">
        <v>9852.5</v>
      </c>
      <c r="N316" s="47">
        <v>9799.2</v>
      </c>
      <c r="O316" s="40">
        <f t="shared" si="73"/>
        <v>99.4590205531591</v>
      </c>
    </row>
    <row r="317" spans="1:15" s="5" customFormat="1" ht="36.75" customHeight="1">
      <c r="A317" s="69"/>
      <c r="B317" s="41" t="s">
        <v>419</v>
      </c>
      <c r="C317" s="42" t="s">
        <v>654</v>
      </c>
      <c r="D317" s="42" t="s">
        <v>436</v>
      </c>
      <c r="E317" s="42" t="s">
        <v>473</v>
      </c>
      <c r="F317" s="42" t="s">
        <v>420</v>
      </c>
      <c r="G317" s="42"/>
      <c r="H317" s="43">
        <f>H318</f>
        <v>246100</v>
      </c>
      <c r="I317" s="43">
        <f>I318</f>
        <v>-93100</v>
      </c>
      <c r="J317" s="43">
        <f>J318</f>
        <v>0</v>
      </c>
      <c r="K317" s="39">
        <f t="shared" si="79"/>
        <v>153000</v>
      </c>
      <c r="L317" s="44">
        <f>L318</f>
        <v>263.3</v>
      </c>
      <c r="M317" s="44">
        <f>M318</f>
        <v>263.3</v>
      </c>
      <c r="N317" s="44">
        <f>N318</f>
        <v>250.6</v>
      </c>
      <c r="O317" s="40">
        <f t="shared" si="73"/>
        <v>95.1766046334979</v>
      </c>
    </row>
    <row r="318" spans="1:15" s="5" customFormat="1" ht="18.75">
      <c r="A318" s="69"/>
      <c r="B318" s="41" t="s">
        <v>138</v>
      </c>
      <c r="C318" s="42" t="s">
        <v>654</v>
      </c>
      <c r="D318" s="42" t="s">
        <v>436</v>
      </c>
      <c r="E318" s="42" t="s">
        <v>473</v>
      </c>
      <c r="F318" s="42" t="s">
        <v>420</v>
      </c>
      <c r="G318" s="42" t="s">
        <v>139</v>
      </c>
      <c r="H318" s="43">
        <v>246100</v>
      </c>
      <c r="I318" s="43">
        <v>-93100</v>
      </c>
      <c r="J318" s="43"/>
      <c r="K318" s="39">
        <f t="shared" si="79"/>
        <v>153000</v>
      </c>
      <c r="L318" s="44">
        <v>263.3</v>
      </c>
      <c r="M318" s="44">
        <v>263.3</v>
      </c>
      <c r="N318" s="47">
        <v>250.6</v>
      </c>
      <c r="O318" s="40">
        <f t="shared" si="73"/>
        <v>95.1766046334979</v>
      </c>
    </row>
    <row r="319" spans="1:15" s="5" customFormat="1" ht="37.5" customHeight="1">
      <c r="A319" s="69"/>
      <c r="B319" s="41" t="s">
        <v>656</v>
      </c>
      <c r="C319" s="42" t="s">
        <v>654</v>
      </c>
      <c r="D319" s="42" t="s">
        <v>436</v>
      </c>
      <c r="E319" s="42" t="s">
        <v>473</v>
      </c>
      <c r="F319" s="42" t="s">
        <v>657</v>
      </c>
      <c r="G319" s="42"/>
      <c r="H319" s="43">
        <f aca="true" t="shared" si="80" ref="H319:J320">H320</f>
        <v>3835000</v>
      </c>
      <c r="I319" s="43">
        <f t="shared" si="80"/>
        <v>-576700</v>
      </c>
      <c r="J319" s="43">
        <f t="shared" si="80"/>
        <v>0</v>
      </c>
      <c r="K319" s="39">
        <f t="shared" si="79"/>
        <v>3258300</v>
      </c>
      <c r="L319" s="44">
        <f aca="true" t="shared" si="81" ref="L319:N320">L320</f>
        <v>4848.6</v>
      </c>
      <c r="M319" s="44">
        <f t="shared" si="81"/>
        <v>4848.6</v>
      </c>
      <c r="N319" s="44">
        <f t="shared" si="81"/>
        <v>4838.9</v>
      </c>
      <c r="O319" s="40">
        <f t="shared" si="73"/>
        <v>99.7999422513715</v>
      </c>
    </row>
    <row r="320" spans="1:15" s="5" customFormat="1" ht="39" customHeight="1">
      <c r="A320" s="69"/>
      <c r="B320" s="41" t="s">
        <v>658</v>
      </c>
      <c r="C320" s="42" t="s">
        <v>654</v>
      </c>
      <c r="D320" s="42" t="s">
        <v>436</v>
      </c>
      <c r="E320" s="42" t="s">
        <v>473</v>
      </c>
      <c r="F320" s="42" t="s">
        <v>659</v>
      </c>
      <c r="G320" s="42"/>
      <c r="H320" s="43">
        <f t="shared" si="80"/>
        <v>3835000</v>
      </c>
      <c r="I320" s="43">
        <f t="shared" si="80"/>
        <v>-576700</v>
      </c>
      <c r="J320" s="43">
        <f t="shared" si="80"/>
        <v>0</v>
      </c>
      <c r="K320" s="39">
        <f t="shared" si="79"/>
        <v>3258300</v>
      </c>
      <c r="L320" s="44">
        <f t="shared" si="81"/>
        <v>4848.6</v>
      </c>
      <c r="M320" s="44">
        <f t="shared" si="81"/>
        <v>4848.6</v>
      </c>
      <c r="N320" s="44">
        <f t="shared" si="81"/>
        <v>4838.9</v>
      </c>
      <c r="O320" s="40">
        <f t="shared" si="73"/>
        <v>99.7999422513715</v>
      </c>
    </row>
    <row r="321" spans="1:15" s="5" customFormat="1" ht="18.75">
      <c r="A321" s="69"/>
      <c r="B321" s="41" t="s">
        <v>138</v>
      </c>
      <c r="C321" s="42" t="s">
        <v>654</v>
      </c>
      <c r="D321" s="42" t="s">
        <v>436</v>
      </c>
      <c r="E321" s="42" t="s">
        <v>473</v>
      </c>
      <c r="F321" s="42" t="s">
        <v>659</v>
      </c>
      <c r="G321" s="42" t="s">
        <v>139</v>
      </c>
      <c r="H321" s="43">
        <v>3835000</v>
      </c>
      <c r="I321" s="43">
        <v>-576700</v>
      </c>
      <c r="J321" s="43"/>
      <c r="K321" s="39">
        <f t="shared" si="79"/>
        <v>3258300</v>
      </c>
      <c r="L321" s="44">
        <v>4848.6</v>
      </c>
      <c r="M321" s="44">
        <v>4848.6</v>
      </c>
      <c r="N321" s="47">
        <v>4838.9</v>
      </c>
      <c r="O321" s="40">
        <f t="shared" si="73"/>
        <v>99.7999422513715</v>
      </c>
    </row>
    <row r="322" spans="1:15" s="5" customFormat="1" ht="37.5" customHeight="1">
      <c r="A322" s="69"/>
      <c r="B322" s="41" t="s">
        <v>478</v>
      </c>
      <c r="C322" s="42" t="s">
        <v>654</v>
      </c>
      <c r="D322" s="42" t="s">
        <v>436</v>
      </c>
      <c r="E322" s="42" t="s">
        <v>473</v>
      </c>
      <c r="F322" s="42" t="s">
        <v>479</v>
      </c>
      <c r="G322" s="42"/>
      <c r="H322" s="43">
        <f>H326</f>
        <v>674100</v>
      </c>
      <c r="I322" s="43">
        <f>I326</f>
        <v>0</v>
      </c>
      <c r="J322" s="43">
        <f>J326</f>
        <v>0</v>
      </c>
      <c r="K322" s="39">
        <f t="shared" si="79"/>
        <v>674100</v>
      </c>
      <c r="L322" s="44">
        <f>L326+L323</f>
        <v>3213</v>
      </c>
      <c r="M322" s="44">
        <f>M326+M323</f>
        <v>3213</v>
      </c>
      <c r="N322" s="44">
        <f>N326+N323</f>
        <v>3213</v>
      </c>
      <c r="O322" s="40">
        <f t="shared" si="73"/>
        <v>100</v>
      </c>
    </row>
    <row r="323" spans="1:15" s="5" customFormat="1" ht="37.5" customHeight="1">
      <c r="A323" s="69"/>
      <c r="B323" s="41" t="s">
        <v>480</v>
      </c>
      <c r="C323" s="42" t="s">
        <v>654</v>
      </c>
      <c r="D323" s="42" t="s">
        <v>436</v>
      </c>
      <c r="E323" s="42" t="s">
        <v>473</v>
      </c>
      <c r="F323" s="42" t="s">
        <v>481</v>
      </c>
      <c r="G323" s="42"/>
      <c r="H323" s="43"/>
      <c r="I323" s="43"/>
      <c r="J323" s="43"/>
      <c r="K323" s="39"/>
      <c r="L323" s="44">
        <f aca="true" t="shared" si="82" ref="L323:N324">SUM(L324)</f>
        <v>2520</v>
      </c>
      <c r="M323" s="44">
        <f t="shared" si="82"/>
        <v>2520</v>
      </c>
      <c r="N323" s="44">
        <f t="shared" si="82"/>
        <v>2520</v>
      </c>
      <c r="O323" s="40">
        <f t="shared" si="73"/>
        <v>100</v>
      </c>
    </row>
    <row r="324" spans="1:15" s="5" customFormat="1" ht="37.5" customHeight="1">
      <c r="A324" s="69"/>
      <c r="B324" s="41" t="s">
        <v>533</v>
      </c>
      <c r="C324" s="42" t="s">
        <v>654</v>
      </c>
      <c r="D324" s="42" t="s">
        <v>436</v>
      </c>
      <c r="E324" s="42" t="s">
        <v>473</v>
      </c>
      <c r="F324" s="42" t="s">
        <v>532</v>
      </c>
      <c r="G324" s="42"/>
      <c r="H324" s="43"/>
      <c r="I324" s="43"/>
      <c r="J324" s="43"/>
      <c r="K324" s="39"/>
      <c r="L324" s="44">
        <f t="shared" si="82"/>
        <v>2520</v>
      </c>
      <c r="M324" s="44">
        <f t="shared" si="82"/>
        <v>2520</v>
      </c>
      <c r="N324" s="44">
        <f t="shared" si="82"/>
        <v>2520</v>
      </c>
      <c r="O324" s="40">
        <f t="shared" si="73"/>
        <v>100</v>
      </c>
    </row>
    <row r="325" spans="1:15" s="5" customFormat="1" ht="20.25" customHeight="1">
      <c r="A325" s="69"/>
      <c r="B325" s="41" t="s">
        <v>665</v>
      </c>
      <c r="C325" s="42" t="s">
        <v>654</v>
      </c>
      <c r="D325" s="42" t="s">
        <v>436</v>
      </c>
      <c r="E325" s="42" t="s">
        <v>473</v>
      </c>
      <c r="F325" s="42" t="s">
        <v>532</v>
      </c>
      <c r="G325" s="42" t="s">
        <v>666</v>
      </c>
      <c r="H325" s="43"/>
      <c r="I325" s="43"/>
      <c r="J325" s="43"/>
      <c r="K325" s="39"/>
      <c r="L325" s="44">
        <v>2520</v>
      </c>
      <c r="M325" s="44">
        <v>2520</v>
      </c>
      <c r="N325" s="44">
        <v>2520</v>
      </c>
      <c r="O325" s="40">
        <f t="shared" si="73"/>
        <v>100</v>
      </c>
    </row>
    <row r="326" spans="1:15" s="5" customFormat="1" ht="16.5" customHeight="1">
      <c r="A326" s="69"/>
      <c r="B326" s="41" t="s">
        <v>240</v>
      </c>
      <c r="C326" s="42" t="s">
        <v>654</v>
      </c>
      <c r="D326" s="42" t="s">
        <v>436</v>
      </c>
      <c r="E326" s="42" t="s">
        <v>473</v>
      </c>
      <c r="F326" s="42" t="s">
        <v>239</v>
      </c>
      <c r="G326" s="42"/>
      <c r="H326" s="43">
        <f>H327</f>
        <v>674100</v>
      </c>
      <c r="I326" s="43">
        <f>I327</f>
        <v>0</v>
      </c>
      <c r="J326" s="43">
        <f>J327</f>
        <v>0</v>
      </c>
      <c r="K326" s="39">
        <f t="shared" si="79"/>
        <v>674100</v>
      </c>
      <c r="L326" s="44">
        <f>L327</f>
        <v>693</v>
      </c>
      <c r="M326" s="44">
        <f>M327</f>
        <v>693</v>
      </c>
      <c r="N326" s="44">
        <f>N327</f>
        <v>693</v>
      </c>
      <c r="O326" s="40">
        <f t="shared" si="73"/>
        <v>100</v>
      </c>
    </row>
    <row r="327" spans="1:15" s="5" customFormat="1" ht="18.75">
      <c r="A327" s="69"/>
      <c r="B327" s="41" t="s">
        <v>469</v>
      </c>
      <c r="C327" s="42" t="s">
        <v>654</v>
      </c>
      <c r="D327" s="42" t="s">
        <v>436</v>
      </c>
      <c r="E327" s="42" t="s">
        <v>473</v>
      </c>
      <c r="F327" s="42" t="s">
        <v>239</v>
      </c>
      <c r="G327" s="42" t="s">
        <v>470</v>
      </c>
      <c r="H327" s="43">
        <v>674100</v>
      </c>
      <c r="I327" s="43"/>
      <c r="J327" s="43"/>
      <c r="K327" s="39">
        <f t="shared" si="79"/>
        <v>674100</v>
      </c>
      <c r="L327" s="44">
        <v>693</v>
      </c>
      <c r="M327" s="44">
        <v>693</v>
      </c>
      <c r="N327" s="47">
        <v>693</v>
      </c>
      <c r="O327" s="40">
        <f t="shared" si="73"/>
        <v>100</v>
      </c>
    </row>
    <row r="328" spans="1:15" s="5" customFormat="1" ht="18.75">
      <c r="A328" s="69" t="s">
        <v>341</v>
      </c>
      <c r="B328" s="41" t="s">
        <v>521</v>
      </c>
      <c r="C328" s="42" t="s">
        <v>654</v>
      </c>
      <c r="D328" s="42" t="s">
        <v>452</v>
      </c>
      <c r="E328" s="42"/>
      <c r="F328" s="42"/>
      <c r="G328" s="42"/>
      <c r="H328" s="43">
        <f>H329</f>
        <v>41402600</v>
      </c>
      <c r="I328" s="43">
        <f>I329</f>
        <v>0</v>
      </c>
      <c r="J328" s="43">
        <f>J329</f>
        <v>0</v>
      </c>
      <c r="K328" s="39">
        <f t="shared" si="79"/>
        <v>41402600</v>
      </c>
      <c r="L328" s="44">
        <f>L329+L337</f>
        <v>41054.5</v>
      </c>
      <c r="M328" s="44">
        <f>M329+M337</f>
        <v>41054.6</v>
      </c>
      <c r="N328" s="44">
        <f>N329+N337</f>
        <v>41053</v>
      </c>
      <c r="O328" s="40">
        <f t="shared" si="73"/>
        <v>99.99610275097066</v>
      </c>
    </row>
    <row r="329" spans="1:15" s="5" customFormat="1" ht="18.75">
      <c r="A329" s="69" t="s">
        <v>342</v>
      </c>
      <c r="B329" s="41" t="s">
        <v>283</v>
      </c>
      <c r="C329" s="42" t="s">
        <v>654</v>
      </c>
      <c r="D329" s="42" t="s">
        <v>452</v>
      </c>
      <c r="E329" s="42" t="s">
        <v>450</v>
      </c>
      <c r="F329" s="42"/>
      <c r="G329" s="42"/>
      <c r="H329" s="43">
        <f>SUM(H330,H334)</f>
        <v>41402600</v>
      </c>
      <c r="I329" s="43">
        <f>SUM(I330,I334)</f>
        <v>0</v>
      </c>
      <c r="J329" s="43">
        <f>SUM(J330,J334)</f>
        <v>0</v>
      </c>
      <c r="K329" s="39">
        <f t="shared" si="79"/>
        <v>41402600</v>
      </c>
      <c r="L329" s="44">
        <f>SUM(L330,L334)</f>
        <v>40401.5</v>
      </c>
      <c r="M329" s="44">
        <f>SUM(M330,M334)</f>
        <v>40401.6</v>
      </c>
      <c r="N329" s="44">
        <f>SUM(N330,N334)</f>
        <v>40400</v>
      </c>
      <c r="O329" s="40">
        <f t="shared" si="73"/>
        <v>99.99603976080155</v>
      </c>
    </row>
    <row r="330" spans="1:15" s="5" customFormat="1" ht="37.5">
      <c r="A330" s="69"/>
      <c r="B330" s="41" t="s">
        <v>710</v>
      </c>
      <c r="C330" s="42" t="s">
        <v>654</v>
      </c>
      <c r="D330" s="42" t="s">
        <v>452</v>
      </c>
      <c r="E330" s="42" t="s">
        <v>450</v>
      </c>
      <c r="F330" s="42" t="s">
        <v>711</v>
      </c>
      <c r="G330" s="42"/>
      <c r="H330" s="43">
        <f aca="true" t="shared" si="83" ref="H330:J332">H331</f>
        <v>28981800</v>
      </c>
      <c r="I330" s="43">
        <f t="shared" si="83"/>
        <v>0</v>
      </c>
      <c r="J330" s="43">
        <f t="shared" si="83"/>
        <v>0</v>
      </c>
      <c r="K330" s="39">
        <f t="shared" si="79"/>
        <v>28981800</v>
      </c>
      <c r="L330" s="44">
        <f aca="true" t="shared" si="84" ref="L330:N332">L331</f>
        <v>27504</v>
      </c>
      <c r="M330" s="44">
        <f t="shared" si="84"/>
        <v>27504.1</v>
      </c>
      <c r="N330" s="44">
        <f t="shared" si="84"/>
        <v>27504.1</v>
      </c>
      <c r="O330" s="40">
        <f t="shared" si="73"/>
        <v>100</v>
      </c>
    </row>
    <row r="331" spans="1:15" s="5" customFormat="1" ht="38.25" customHeight="1">
      <c r="A331" s="69"/>
      <c r="B331" s="41" t="s">
        <v>712</v>
      </c>
      <c r="C331" s="42" t="s">
        <v>654</v>
      </c>
      <c r="D331" s="42" t="s">
        <v>452</v>
      </c>
      <c r="E331" s="42" t="s">
        <v>450</v>
      </c>
      <c r="F331" s="42" t="s">
        <v>713</v>
      </c>
      <c r="G331" s="42"/>
      <c r="H331" s="43">
        <f t="shared" si="83"/>
        <v>28981800</v>
      </c>
      <c r="I331" s="43">
        <f t="shared" si="83"/>
        <v>0</v>
      </c>
      <c r="J331" s="43">
        <f t="shared" si="83"/>
        <v>0</v>
      </c>
      <c r="K331" s="39">
        <f t="shared" si="79"/>
        <v>28981800</v>
      </c>
      <c r="L331" s="44">
        <f t="shared" si="84"/>
        <v>27504</v>
      </c>
      <c r="M331" s="44">
        <f t="shared" si="84"/>
        <v>27504.1</v>
      </c>
      <c r="N331" s="44">
        <f t="shared" si="84"/>
        <v>27504.1</v>
      </c>
      <c r="O331" s="40">
        <f t="shared" si="73"/>
        <v>100</v>
      </c>
    </row>
    <row r="332" spans="1:15" s="5" customFormat="1" ht="19.5" customHeight="1">
      <c r="A332" s="69"/>
      <c r="B332" s="41" t="s">
        <v>714</v>
      </c>
      <c r="C332" s="42" t="s">
        <v>654</v>
      </c>
      <c r="D332" s="42" t="s">
        <v>452</v>
      </c>
      <c r="E332" s="42" t="s">
        <v>450</v>
      </c>
      <c r="F332" s="42" t="s">
        <v>715</v>
      </c>
      <c r="G332" s="42"/>
      <c r="H332" s="43">
        <f t="shared" si="83"/>
        <v>28981800</v>
      </c>
      <c r="I332" s="43">
        <f t="shared" si="83"/>
        <v>0</v>
      </c>
      <c r="J332" s="43">
        <f t="shared" si="83"/>
        <v>0</v>
      </c>
      <c r="K332" s="39">
        <f t="shared" si="79"/>
        <v>28981800</v>
      </c>
      <c r="L332" s="44">
        <f t="shared" si="84"/>
        <v>27504</v>
      </c>
      <c r="M332" s="44">
        <f t="shared" si="84"/>
        <v>27504.1</v>
      </c>
      <c r="N332" s="44">
        <f t="shared" si="84"/>
        <v>27504.1</v>
      </c>
      <c r="O332" s="40">
        <f t="shared" si="73"/>
        <v>100</v>
      </c>
    </row>
    <row r="333" spans="1:15" s="5" customFormat="1" ht="18.75">
      <c r="A333" s="69"/>
      <c r="B333" s="41" t="s">
        <v>665</v>
      </c>
      <c r="C333" s="42" t="s">
        <v>654</v>
      </c>
      <c r="D333" s="42" t="s">
        <v>452</v>
      </c>
      <c r="E333" s="42" t="s">
        <v>450</v>
      </c>
      <c r="F333" s="42" t="s">
        <v>715</v>
      </c>
      <c r="G333" s="42" t="s">
        <v>666</v>
      </c>
      <c r="H333" s="43">
        <v>28981800</v>
      </c>
      <c r="I333" s="43"/>
      <c r="J333" s="43"/>
      <c r="K333" s="39">
        <f t="shared" si="79"/>
        <v>28981800</v>
      </c>
      <c r="L333" s="44">
        <v>27504</v>
      </c>
      <c r="M333" s="44">
        <v>27504.1</v>
      </c>
      <c r="N333" s="44">
        <v>27504.1</v>
      </c>
      <c r="O333" s="40">
        <f t="shared" si="73"/>
        <v>100</v>
      </c>
    </row>
    <row r="334" spans="1:15" s="5" customFormat="1" ht="20.25" customHeight="1">
      <c r="A334" s="69"/>
      <c r="B334" s="41" t="s">
        <v>154</v>
      </c>
      <c r="C334" s="42" t="s">
        <v>654</v>
      </c>
      <c r="D334" s="42" t="s">
        <v>452</v>
      </c>
      <c r="E334" s="42" t="s">
        <v>450</v>
      </c>
      <c r="F334" s="42" t="s">
        <v>530</v>
      </c>
      <c r="G334" s="42"/>
      <c r="H334" s="43">
        <f aca="true" t="shared" si="85" ref="H334:J335">H335</f>
        <v>12420800</v>
      </c>
      <c r="I334" s="43">
        <f t="shared" si="85"/>
        <v>0</v>
      </c>
      <c r="J334" s="43">
        <f t="shared" si="85"/>
        <v>0</v>
      </c>
      <c r="K334" s="39">
        <f t="shared" si="79"/>
        <v>12420800</v>
      </c>
      <c r="L334" s="44">
        <f aca="true" t="shared" si="86" ref="L334:N335">L335</f>
        <v>12897.5</v>
      </c>
      <c r="M334" s="44">
        <f t="shared" si="86"/>
        <v>12897.5</v>
      </c>
      <c r="N334" s="44">
        <f t="shared" si="86"/>
        <v>12895.9</v>
      </c>
      <c r="O334" s="40">
        <f t="shared" si="73"/>
        <v>99.98759449505718</v>
      </c>
    </row>
    <row r="335" spans="1:15" s="5" customFormat="1" ht="56.25">
      <c r="A335" s="69"/>
      <c r="B335" s="41" t="s">
        <v>116</v>
      </c>
      <c r="C335" s="42" t="s">
        <v>654</v>
      </c>
      <c r="D335" s="42" t="s">
        <v>452</v>
      </c>
      <c r="E335" s="42" t="s">
        <v>450</v>
      </c>
      <c r="F335" s="42" t="s">
        <v>284</v>
      </c>
      <c r="G335" s="42"/>
      <c r="H335" s="43">
        <f t="shared" si="85"/>
        <v>12420800</v>
      </c>
      <c r="I335" s="43">
        <f t="shared" si="85"/>
        <v>0</v>
      </c>
      <c r="J335" s="43">
        <f t="shared" si="85"/>
        <v>0</v>
      </c>
      <c r="K335" s="39">
        <f t="shared" si="79"/>
        <v>12420800</v>
      </c>
      <c r="L335" s="44">
        <f t="shared" si="86"/>
        <v>12897.5</v>
      </c>
      <c r="M335" s="44">
        <f t="shared" si="86"/>
        <v>12897.5</v>
      </c>
      <c r="N335" s="44">
        <f t="shared" si="86"/>
        <v>12895.9</v>
      </c>
      <c r="O335" s="40">
        <f t="shared" si="73"/>
        <v>99.98759449505718</v>
      </c>
    </row>
    <row r="336" spans="1:15" s="5" customFormat="1" ht="18.75">
      <c r="A336" s="69"/>
      <c r="B336" s="41" t="s">
        <v>665</v>
      </c>
      <c r="C336" s="42" t="s">
        <v>654</v>
      </c>
      <c r="D336" s="42" t="s">
        <v>452</v>
      </c>
      <c r="E336" s="42" t="s">
        <v>450</v>
      </c>
      <c r="F336" s="42" t="s">
        <v>284</v>
      </c>
      <c r="G336" s="42" t="s">
        <v>666</v>
      </c>
      <c r="H336" s="43">
        <v>12420800</v>
      </c>
      <c r="I336" s="43"/>
      <c r="J336" s="43"/>
      <c r="K336" s="39">
        <f t="shared" si="79"/>
        <v>12420800</v>
      </c>
      <c r="L336" s="44">
        <v>12897.5</v>
      </c>
      <c r="M336" s="44">
        <v>12897.5</v>
      </c>
      <c r="N336" s="44">
        <v>12895.9</v>
      </c>
      <c r="O336" s="40">
        <f t="shared" si="73"/>
        <v>99.98759449505718</v>
      </c>
    </row>
    <row r="337" spans="1:15" s="5" customFormat="1" ht="18.75">
      <c r="A337" s="69" t="s">
        <v>343</v>
      </c>
      <c r="B337" s="41" t="s">
        <v>529</v>
      </c>
      <c r="C337" s="42" t="s">
        <v>654</v>
      </c>
      <c r="D337" s="42" t="s">
        <v>452</v>
      </c>
      <c r="E337" s="42" t="s">
        <v>467</v>
      </c>
      <c r="F337" s="42"/>
      <c r="G337" s="42"/>
      <c r="H337" s="43"/>
      <c r="I337" s="43"/>
      <c r="J337" s="43"/>
      <c r="K337" s="39"/>
      <c r="L337" s="44">
        <f aca="true" t="shared" si="87" ref="L337:N339">SUM(L338)</f>
        <v>653</v>
      </c>
      <c r="M337" s="44">
        <f t="shared" si="87"/>
        <v>653</v>
      </c>
      <c r="N337" s="44">
        <f t="shared" si="87"/>
        <v>653</v>
      </c>
      <c r="O337" s="40">
        <f t="shared" si="73"/>
        <v>100</v>
      </c>
    </row>
    <row r="338" spans="1:15" s="5" customFormat="1" ht="37.5">
      <c r="A338" s="69"/>
      <c r="B338" s="41" t="s">
        <v>478</v>
      </c>
      <c r="C338" s="42" t="s">
        <v>654</v>
      </c>
      <c r="D338" s="42" t="s">
        <v>452</v>
      </c>
      <c r="E338" s="42" t="s">
        <v>467</v>
      </c>
      <c r="F338" s="42" t="s">
        <v>479</v>
      </c>
      <c r="G338" s="42"/>
      <c r="H338" s="43"/>
      <c r="I338" s="43"/>
      <c r="J338" s="43"/>
      <c r="K338" s="39"/>
      <c r="L338" s="44">
        <f t="shared" si="87"/>
        <v>653</v>
      </c>
      <c r="M338" s="44">
        <f t="shared" si="87"/>
        <v>653</v>
      </c>
      <c r="N338" s="44">
        <f t="shared" si="87"/>
        <v>653</v>
      </c>
      <c r="O338" s="40">
        <f t="shared" si="73"/>
        <v>100</v>
      </c>
    </row>
    <row r="339" spans="1:15" s="5" customFormat="1" ht="37.5">
      <c r="A339" s="69"/>
      <c r="B339" s="41" t="s">
        <v>194</v>
      </c>
      <c r="C339" s="42" t="s">
        <v>654</v>
      </c>
      <c r="D339" s="42" t="s">
        <v>452</v>
      </c>
      <c r="E339" s="42" t="s">
        <v>467</v>
      </c>
      <c r="F339" s="42" t="s">
        <v>294</v>
      </c>
      <c r="G339" s="42"/>
      <c r="H339" s="43"/>
      <c r="I339" s="43"/>
      <c r="J339" s="43"/>
      <c r="K339" s="39"/>
      <c r="L339" s="44">
        <f t="shared" si="87"/>
        <v>653</v>
      </c>
      <c r="M339" s="44">
        <f t="shared" si="87"/>
        <v>653</v>
      </c>
      <c r="N339" s="44">
        <f t="shared" si="87"/>
        <v>653</v>
      </c>
      <c r="O339" s="40">
        <f t="shared" si="73"/>
        <v>100</v>
      </c>
    </row>
    <row r="340" spans="1:15" s="5" customFormat="1" ht="56.25">
      <c r="A340" s="69"/>
      <c r="B340" s="41" t="s">
        <v>297</v>
      </c>
      <c r="C340" s="42" t="s">
        <v>654</v>
      </c>
      <c r="D340" s="42" t="s">
        <v>452</v>
      </c>
      <c r="E340" s="42" t="s">
        <v>467</v>
      </c>
      <c r="F340" s="42" t="s">
        <v>294</v>
      </c>
      <c r="G340" s="42" t="s">
        <v>295</v>
      </c>
      <c r="H340" s="43"/>
      <c r="I340" s="43"/>
      <c r="J340" s="43"/>
      <c r="K340" s="39"/>
      <c r="L340" s="44">
        <v>653</v>
      </c>
      <c r="M340" s="44">
        <v>653</v>
      </c>
      <c r="N340" s="44">
        <v>653</v>
      </c>
      <c r="O340" s="40">
        <f t="shared" si="73"/>
        <v>100</v>
      </c>
    </row>
    <row r="341" spans="1:15" s="5" customFormat="1" ht="18.75">
      <c r="A341" s="69" t="s">
        <v>195</v>
      </c>
      <c r="B341" s="41" t="s">
        <v>623</v>
      </c>
      <c r="C341" s="42" t="s">
        <v>654</v>
      </c>
      <c r="D341" s="42" t="s">
        <v>464</v>
      </c>
      <c r="E341" s="42"/>
      <c r="F341" s="42"/>
      <c r="G341" s="42"/>
      <c r="H341" s="43">
        <f>SUM(H342,H350,H355,H360)</f>
        <v>37002200</v>
      </c>
      <c r="I341" s="43">
        <f>SUM(I342,I350,I355,I360)</f>
        <v>0</v>
      </c>
      <c r="J341" s="43">
        <f>SUM(J342,J350,J355,J360)</f>
        <v>0</v>
      </c>
      <c r="K341" s="39">
        <f t="shared" si="79"/>
        <v>37002200</v>
      </c>
      <c r="L341" s="44">
        <f>SUM(L342,L350,L355,L360)</f>
        <v>35279</v>
      </c>
      <c r="M341" s="44">
        <f>SUM(M342,M350,M355,M360)</f>
        <v>35278.9</v>
      </c>
      <c r="N341" s="44">
        <f>SUM(N342,N350,N355,N360)</f>
        <v>35277.9</v>
      </c>
      <c r="O341" s="40">
        <f t="shared" si="73"/>
        <v>99.99716544450082</v>
      </c>
    </row>
    <row r="342" spans="1:15" s="5" customFormat="1" ht="18.75" hidden="1">
      <c r="A342" s="69" t="s">
        <v>282</v>
      </c>
      <c r="B342" s="41" t="s">
        <v>625</v>
      </c>
      <c r="C342" s="42" t="s">
        <v>654</v>
      </c>
      <c r="D342" s="42" t="s">
        <v>464</v>
      </c>
      <c r="E342" s="42" t="s">
        <v>436</v>
      </c>
      <c r="F342" s="42"/>
      <c r="G342" s="42"/>
      <c r="H342" s="43">
        <f>H343+H346</f>
        <v>1004900</v>
      </c>
      <c r="I342" s="43">
        <f>I343+I346</f>
        <v>0</v>
      </c>
      <c r="J342" s="43">
        <f>J343+J346</f>
        <v>0</v>
      </c>
      <c r="K342" s="39">
        <f t="shared" si="79"/>
        <v>1004900</v>
      </c>
      <c r="L342" s="44">
        <f>L343+L346</f>
        <v>0</v>
      </c>
      <c r="M342" s="44">
        <f>M343+M346</f>
        <v>0</v>
      </c>
      <c r="N342" s="44">
        <f>N343+N346</f>
        <v>0</v>
      </c>
      <c r="O342" s="40" t="e">
        <f t="shared" si="73"/>
        <v>#DIV/0!</v>
      </c>
    </row>
    <row r="343" spans="1:15" s="5" customFormat="1" ht="18.75" hidden="1">
      <c r="A343" s="69"/>
      <c r="B343" s="41" t="s">
        <v>526</v>
      </c>
      <c r="C343" s="42" t="s">
        <v>654</v>
      </c>
      <c r="D343" s="42" t="s">
        <v>464</v>
      </c>
      <c r="E343" s="42" t="s">
        <v>436</v>
      </c>
      <c r="F343" s="42" t="s">
        <v>527</v>
      </c>
      <c r="G343" s="42"/>
      <c r="H343" s="43">
        <f>H344</f>
        <v>1004900</v>
      </c>
      <c r="I343" s="43"/>
      <c r="J343" s="43"/>
      <c r="K343" s="39">
        <f t="shared" si="79"/>
        <v>1004900</v>
      </c>
      <c r="L343" s="44">
        <f aca="true" t="shared" si="88" ref="L343:N344">L344</f>
        <v>0</v>
      </c>
      <c r="M343" s="44">
        <f t="shared" si="88"/>
        <v>0</v>
      </c>
      <c r="N343" s="44">
        <f t="shared" si="88"/>
        <v>0</v>
      </c>
      <c r="O343" s="40" t="e">
        <f t="shared" si="73"/>
        <v>#DIV/0!</v>
      </c>
    </row>
    <row r="344" spans="1:15" s="5" customFormat="1" ht="20.25" customHeight="1" hidden="1">
      <c r="A344" s="69"/>
      <c r="B344" s="41" t="s">
        <v>159</v>
      </c>
      <c r="C344" s="42" t="s">
        <v>654</v>
      </c>
      <c r="D344" s="42" t="s">
        <v>464</v>
      </c>
      <c r="E344" s="42" t="s">
        <v>436</v>
      </c>
      <c r="F344" s="42" t="s">
        <v>705</v>
      </c>
      <c r="G344" s="42"/>
      <c r="H344" s="43">
        <f>H345</f>
        <v>1004900</v>
      </c>
      <c r="I344" s="43"/>
      <c r="J344" s="43"/>
      <c r="K344" s="39">
        <f t="shared" si="79"/>
        <v>1004900</v>
      </c>
      <c r="L344" s="44">
        <f t="shared" si="88"/>
        <v>0</v>
      </c>
      <c r="M344" s="44">
        <f t="shared" si="88"/>
        <v>0</v>
      </c>
      <c r="N344" s="44">
        <f t="shared" si="88"/>
        <v>0</v>
      </c>
      <c r="O344" s="40" t="e">
        <f t="shared" si="73"/>
        <v>#DIV/0!</v>
      </c>
    </row>
    <row r="345" spans="1:15" s="5" customFormat="1" ht="18.75" hidden="1">
      <c r="A345" s="69"/>
      <c r="B345" s="41" t="s">
        <v>665</v>
      </c>
      <c r="C345" s="42" t="s">
        <v>654</v>
      </c>
      <c r="D345" s="42" t="s">
        <v>464</v>
      </c>
      <c r="E345" s="42" t="s">
        <v>436</v>
      </c>
      <c r="F345" s="42" t="s">
        <v>705</v>
      </c>
      <c r="G345" s="42" t="s">
        <v>666</v>
      </c>
      <c r="H345" s="43">
        <v>1004900</v>
      </c>
      <c r="I345" s="43"/>
      <c r="J345" s="43"/>
      <c r="K345" s="39">
        <f t="shared" si="79"/>
        <v>1004900</v>
      </c>
      <c r="L345" s="44"/>
      <c r="M345" s="44"/>
      <c r="N345" s="44"/>
      <c r="O345" s="40" t="e">
        <f t="shared" si="73"/>
        <v>#DIV/0!</v>
      </c>
    </row>
    <row r="346" spans="1:15" s="5" customFormat="1" ht="20.25" customHeight="1" hidden="1">
      <c r="A346" s="69"/>
      <c r="B346" s="41" t="s">
        <v>154</v>
      </c>
      <c r="C346" s="42" t="s">
        <v>654</v>
      </c>
      <c r="D346" s="42" t="s">
        <v>464</v>
      </c>
      <c r="E346" s="42" t="s">
        <v>436</v>
      </c>
      <c r="F346" s="42" t="s">
        <v>530</v>
      </c>
      <c r="G346" s="42"/>
      <c r="H346" s="43">
        <f aca="true" t="shared" si="89" ref="H346:M348">H347</f>
        <v>0</v>
      </c>
      <c r="I346" s="43">
        <f t="shared" si="89"/>
        <v>0</v>
      </c>
      <c r="J346" s="43">
        <f t="shared" si="89"/>
        <v>0</v>
      </c>
      <c r="K346" s="39">
        <f t="shared" si="79"/>
        <v>0</v>
      </c>
      <c r="L346" s="44">
        <f t="shared" si="89"/>
        <v>0</v>
      </c>
      <c r="M346" s="44">
        <f t="shared" si="89"/>
        <v>0</v>
      </c>
      <c r="N346" s="47"/>
      <c r="O346" s="40" t="e">
        <f t="shared" si="73"/>
        <v>#DIV/0!</v>
      </c>
    </row>
    <row r="347" spans="1:15" s="5" customFormat="1" ht="37.5" hidden="1">
      <c r="A347" s="69"/>
      <c r="B347" s="41" t="s">
        <v>599</v>
      </c>
      <c r="C347" s="42" t="s">
        <v>654</v>
      </c>
      <c r="D347" s="42" t="s">
        <v>464</v>
      </c>
      <c r="E347" s="42" t="s">
        <v>436</v>
      </c>
      <c r="F347" s="42" t="s">
        <v>600</v>
      </c>
      <c r="G347" s="42"/>
      <c r="H347" s="43">
        <f t="shared" si="89"/>
        <v>0</v>
      </c>
      <c r="I347" s="43">
        <f t="shared" si="89"/>
        <v>0</v>
      </c>
      <c r="J347" s="43">
        <f t="shared" si="89"/>
        <v>0</v>
      </c>
      <c r="K347" s="39">
        <f t="shared" si="79"/>
        <v>0</v>
      </c>
      <c r="L347" s="44">
        <f t="shared" si="89"/>
        <v>0</v>
      </c>
      <c r="M347" s="44">
        <f t="shared" si="89"/>
        <v>0</v>
      </c>
      <c r="N347" s="47"/>
      <c r="O347" s="40" t="e">
        <f t="shared" si="73"/>
        <v>#DIV/0!</v>
      </c>
    </row>
    <row r="348" spans="1:15" s="5" customFormat="1" ht="75" hidden="1">
      <c r="A348" s="69"/>
      <c r="B348" s="41" t="s">
        <v>104</v>
      </c>
      <c r="C348" s="42" t="s">
        <v>654</v>
      </c>
      <c r="D348" s="42" t="s">
        <v>464</v>
      </c>
      <c r="E348" s="42" t="s">
        <v>436</v>
      </c>
      <c r="F348" s="42" t="s">
        <v>661</v>
      </c>
      <c r="G348" s="42"/>
      <c r="H348" s="43">
        <f t="shared" si="89"/>
        <v>0</v>
      </c>
      <c r="I348" s="43">
        <f t="shared" si="89"/>
        <v>0</v>
      </c>
      <c r="J348" s="43">
        <f t="shared" si="89"/>
        <v>0</v>
      </c>
      <c r="K348" s="39">
        <f t="shared" si="79"/>
        <v>0</v>
      </c>
      <c r="L348" s="44">
        <f t="shared" si="89"/>
        <v>0</v>
      </c>
      <c r="M348" s="44">
        <f t="shared" si="89"/>
        <v>0</v>
      </c>
      <c r="N348" s="47"/>
      <c r="O348" s="40" t="e">
        <f t="shared" si="73"/>
        <v>#DIV/0!</v>
      </c>
    </row>
    <row r="349" spans="1:15" s="5" customFormat="1" ht="18.75" hidden="1">
      <c r="A349" s="69"/>
      <c r="B349" s="41" t="s">
        <v>665</v>
      </c>
      <c r="C349" s="42" t="s">
        <v>654</v>
      </c>
      <c r="D349" s="42" t="s">
        <v>464</v>
      </c>
      <c r="E349" s="42" t="s">
        <v>436</v>
      </c>
      <c r="F349" s="42" t="s">
        <v>661</v>
      </c>
      <c r="G349" s="42" t="s">
        <v>666</v>
      </c>
      <c r="H349" s="43"/>
      <c r="I349" s="43"/>
      <c r="J349" s="43"/>
      <c r="K349" s="39">
        <f t="shared" si="79"/>
        <v>0</v>
      </c>
      <c r="L349" s="44">
        <v>0</v>
      </c>
      <c r="M349" s="44">
        <v>0</v>
      </c>
      <c r="N349" s="47"/>
      <c r="O349" s="40" t="e">
        <f t="shared" si="73"/>
        <v>#DIV/0!</v>
      </c>
    </row>
    <row r="350" spans="1:15" s="5" customFormat="1" ht="18.75">
      <c r="A350" s="69" t="s">
        <v>196</v>
      </c>
      <c r="B350" s="41" t="s">
        <v>628</v>
      </c>
      <c r="C350" s="42" t="s">
        <v>654</v>
      </c>
      <c r="D350" s="42" t="s">
        <v>464</v>
      </c>
      <c r="E350" s="42" t="s">
        <v>440</v>
      </c>
      <c r="F350" s="42"/>
      <c r="G350" s="42"/>
      <c r="H350" s="43">
        <f aca="true" t="shared" si="90" ref="H350:J353">H351</f>
        <v>3650200</v>
      </c>
      <c r="I350" s="43">
        <f t="shared" si="90"/>
        <v>0</v>
      </c>
      <c r="J350" s="43">
        <f t="shared" si="90"/>
        <v>0</v>
      </c>
      <c r="K350" s="39">
        <f t="shared" si="79"/>
        <v>3650200</v>
      </c>
      <c r="L350" s="44">
        <f aca="true" t="shared" si="91" ref="L350:N353">L351</f>
        <v>3285.2</v>
      </c>
      <c r="M350" s="44">
        <f t="shared" si="91"/>
        <v>3285.2</v>
      </c>
      <c r="N350" s="44">
        <f t="shared" si="91"/>
        <v>3285.2</v>
      </c>
      <c r="O350" s="40">
        <f t="shared" si="73"/>
        <v>100</v>
      </c>
    </row>
    <row r="351" spans="1:15" s="5" customFormat="1" ht="36.75" customHeight="1">
      <c r="A351" s="69"/>
      <c r="B351" s="41" t="s">
        <v>710</v>
      </c>
      <c r="C351" s="42" t="s">
        <v>654</v>
      </c>
      <c r="D351" s="42" t="s">
        <v>464</v>
      </c>
      <c r="E351" s="42" t="s">
        <v>440</v>
      </c>
      <c r="F351" s="42" t="s">
        <v>711</v>
      </c>
      <c r="G351" s="42"/>
      <c r="H351" s="43">
        <f t="shared" si="90"/>
        <v>3650200</v>
      </c>
      <c r="I351" s="43">
        <f t="shared" si="90"/>
        <v>0</v>
      </c>
      <c r="J351" s="43">
        <f t="shared" si="90"/>
        <v>0</v>
      </c>
      <c r="K351" s="39">
        <f t="shared" si="79"/>
        <v>3650200</v>
      </c>
      <c r="L351" s="44">
        <f t="shared" si="91"/>
        <v>3285.2</v>
      </c>
      <c r="M351" s="44">
        <f t="shared" si="91"/>
        <v>3285.2</v>
      </c>
      <c r="N351" s="44">
        <f t="shared" si="91"/>
        <v>3285.2</v>
      </c>
      <c r="O351" s="40">
        <f t="shared" si="73"/>
        <v>100</v>
      </c>
    </row>
    <row r="352" spans="1:15" s="5" customFormat="1" ht="37.5" customHeight="1">
      <c r="A352" s="69"/>
      <c r="B352" s="41" t="s">
        <v>712</v>
      </c>
      <c r="C352" s="42" t="s">
        <v>654</v>
      </c>
      <c r="D352" s="42" t="s">
        <v>464</v>
      </c>
      <c r="E352" s="42" t="s">
        <v>440</v>
      </c>
      <c r="F352" s="42" t="s">
        <v>713</v>
      </c>
      <c r="G352" s="42"/>
      <c r="H352" s="43">
        <f t="shared" si="90"/>
        <v>3650200</v>
      </c>
      <c r="I352" s="43">
        <f t="shared" si="90"/>
        <v>0</v>
      </c>
      <c r="J352" s="43">
        <f t="shared" si="90"/>
        <v>0</v>
      </c>
      <c r="K352" s="39">
        <f t="shared" si="79"/>
        <v>3650200</v>
      </c>
      <c r="L352" s="44">
        <f t="shared" si="91"/>
        <v>3285.2</v>
      </c>
      <c r="M352" s="44">
        <f t="shared" si="91"/>
        <v>3285.2</v>
      </c>
      <c r="N352" s="44">
        <f t="shared" si="91"/>
        <v>3285.2</v>
      </c>
      <c r="O352" s="40">
        <f t="shared" si="73"/>
        <v>100</v>
      </c>
    </row>
    <row r="353" spans="1:15" s="5" customFormat="1" ht="21" customHeight="1">
      <c r="A353" s="69"/>
      <c r="B353" s="41" t="s">
        <v>714</v>
      </c>
      <c r="C353" s="42" t="s">
        <v>654</v>
      </c>
      <c r="D353" s="42" t="s">
        <v>464</v>
      </c>
      <c r="E353" s="42" t="s">
        <v>440</v>
      </c>
      <c r="F353" s="42" t="s">
        <v>715</v>
      </c>
      <c r="G353" s="42"/>
      <c r="H353" s="43">
        <f t="shared" si="90"/>
        <v>3650200</v>
      </c>
      <c r="I353" s="43">
        <f t="shared" si="90"/>
        <v>0</v>
      </c>
      <c r="J353" s="43">
        <f t="shared" si="90"/>
        <v>0</v>
      </c>
      <c r="K353" s="39">
        <f t="shared" si="79"/>
        <v>3650200</v>
      </c>
      <c r="L353" s="44">
        <f t="shared" si="91"/>
        <v>3285.2</v>
      </c>
      <c r="M353" s="44">
        <f t="shared" si="91"/>
        <v>3285.2</v>
      </c>
      <c r="N353" s="44">
        <f t="shared" si="91"/>
        <v>3285.2</v>
      </c>
      <c r="O353" s="40">
        <f t="shared" si="73"/>
        <v>100</v>
      </c>
    </row>
    <row r="354" spans="1:15" s="5" customFormat="1" ht="18.75">
      <c r="A354" s="69"/>
      <c r="B354" s="41" t="s">
        <v>665</v>
      </c>
      <c r="C354" s="42" t="s">
        <v>654</v>
      </c>
      <c r="D354" s="42" t="s">
        <v>464</v>
      </c>
      <c r="E354" s="42" t="s">
        <v>440</v>
      </c>
      <c r="F354" s="42" t="s">
        <v>715</v>
      </c>
      <c r="G354" s="42" t="s">
        <v>666</v>
      </c>
      <c r="H354" s="43">
        <v>3650200</v>
      </c>
      <c r="I354" s="43"/>
      <c r="J354" s="43"/>
      <c r="K354" s="39">
        <f t="shared" si="79"/>
        <v>3650200</v>
      </c>
      <c r="L354" s="44">
        <v>3285.2</v>
      </c>
      <c r="M354" s="44">
        <v>3285.2</v>
      </c>
      <c r="N354" s="47">
        <v>3285.2</v>
      </c>
      <c r="O354" s="40">
        <f t="shared" si="73"/>
        <v>100</v>
      </c>
    </row>
    <row r="355" spans="1:15" s="5" customFormat="1" ht="18.75">
      <c r="A355" s="69" t="s">
        <v>197</v>
      </c>
      <c r="B355" s="41" t="s">
        <v>671</v>
      </c>
      <c r="C355" s="42" t="s">
        <v>654</v>
      </c>
      <c r="D355" s="42" t="s">
        <v>464</v>
      </c>
      <c r="E355" s="42" t="s">
        <v>438</v>
      </c>
      <c r="F355" s="42"/>
      <c r="G355" s="42"/>
      <c r="H355" s="43">
        <f>H356</f>
        <v>8647100</v>
      </c>
      <c r="I355" s="43">
        <f aca="true" t="shared" si="92" ref="I355:J358">I356</f>
        <v>0</v>
      </c>
      <c r="J355" s="43">
        <f t="shared" si="92"/>
        <v>0</v>
      </c>
      <c r="K355" s="39">
        <f t="shared" si="79"/>
        <v>8647100</v>
      </c>
      <c r="L355" s="44">
        <f aca="true" t="shared" si="93" ref="L355:N358">L356</f>
        <v>7193.8</v>
      </c>
      <c r="M355" s="44">
        <f t="shared" si="93"/>
        <v>7193.7</v>
      </c>
      <c r="N355" s="44">
        <f t="shared" si="93"/>
        <v>7192.7</v>
      </c>
      <c r="O355" s="40">
        <f t="shared" si="73"/>
        <v>99.98609894769034</v>
      </c>
    </row>
    <row r="356" spans="1:15" s="5" customFormat="1" ht="36" customHeight="1">
      <c r="A356" s="69"/>
      <c r="B356" s="41" t="s">
        <v>710</v>
      </c>
      <c r="C356" s="42" t="s">
        <v>654</v>
      </c>
      <c r="D356" s="42" t="s">
        <v>464</v>
      </c>
      <c r="E356" s="42" t="s">
        <v>438</v>
      </c>
      <c r="F356" s="42" t="s">
        <v>711</v>
      </c>
      <c r="G356" s="42"/>
      <c r="H356" s="43">
        <f>H357</f>
        <v>8647100</v>
      </c>
      <c r="I356" s="43">
        <f t="shared" si="92"/>
        <v>0</v>
      </c>
      <c r="J356" s="43">
        <f t="shared" si="92"/>
        <v>0</v>
      </c>
      <c r="K356" s="39">
        <f t="shared" si="79"/>
        <v>8647100</v>
      </c>
      <c r="L356" s="44">
        <f t="shared" si="93"/>
        <v>7193.8</v>
      </c>
      <c r="M356" s="44">
        <f t="shared" si="93"/>
        <v>7193.7</v>
      </c>
      <c r="N356" s="44">
        <f t="shared" si="93"/>
        <v>7192.7</v>
      </c>
      <c r="O356" s="40">
        <f t="shared" si="73"/>
        <v>99.98609894769034</v>
      </c>
    </row>
    <row r="357" spans="1:15" s="5" customFormat="1" ht="37.5" customHeight="1">
      <c r="A357" s="69"/>
      <c r="B357" s="41" t="s">
        <v>712</v>
      </c>
      <c r="C357" s="42" t="s">
        <v>654</v>
      </c>
      <c r="D357" s="42" t="s">
        <v>464</v>
      </c>
      <c r="E357" s="42" t="s">
        <v>438</v>
      </c>
      <c r="F357" s="42" t="s">
        <v>713</v>
      </c>
      <c r="G357" s="42"/>
      <c r="H357" s="43">
        <f>H358</f>
        <v>8647100</v>
      </c>
      <c r="I357" s="43">
        <f t="shared" si="92"/>
        <v>0</v>
      </c>
      <c r="J357" s="43">
        <f t="shared" si="92"/>
        <v>0</v>
      </c>
      <c r="K357" s="39">
        <f t="shared" si="79"/>
        <v>8647100</v>
      </c>
      <c r="L357" s="44">
        <f t="shared" si="93"/>
        <v>7193.8</v>
      </c>
      <c r="M357" s="44">
        <f t="shared" si="93"/>
        <v>7193.7</v>
      </c>
      <c r="N357" s="44">
        <f t="shared" si="93"/>
        <v>7192.7</v>
      </c>
      <c r="O357" s="40">
        <f t="shared" si="73"/>
        <v>99.98609894769034</v>
      </c>
    </row>
    <row r="358" spans="1:15" s="5" customFormat="1" ht="18.75" customHeight="1">
      <c r="A358" s="69"/>
      <c r="B358" s="41" t="s">
        <v>714</v>
      </c>
      <c r="C358" s="42" t="s">
        <v>654</v>
      </c>
      <c r="D358" s="42" t="s">
        <v>464</v>
      </c>
      <c r="E358" s="42" t="s">
        <v>438</v>
      </c>
      <c r="F358" s="42" t="s">
        <v>715</v>
      </c>
      <c r="G358" s="42"/>
      <c r="H358" s="43">
        <f>H359</f>
        <v>8647100</v>
      </c>
      <c r="I358" s="43">
        <f t="shared" si="92"/>
        <v>0</v>
      </c>
      <c r="J358" s="43">
        <f t="shared" si="92"/>
        <v>0</v>
      </c>
      <c r="K358" s="39">
        <f t="shared" si="79"/>
        <v>8647100</v>
      </c>
      <c r="L358" s="44">
        <f t="shared" si="93"/>
        <v>7193.8</v>
      </c>
      <c r="M358" s="44">
        <f t="shared" si="93"/>
        <v>7193.7</v>
      </c>
      <c r="N358" s="44">
        <f t="shared" si="93"/>
        <v>7192.7</v>
      </c>
      <c r="O358" s="40">
        <f t="shared" si="73"/>
        <v>99.98609894769034</v>
      </c>
    </row>
    <row r="359" spans="1:15" s="5" customFormat="1" ht="18.75">
      <c r="A359" s="69"/>
      <c r="B359" s="41" t="s">
        <v>665</v>
      </c>
      <c r="C359" s="42" t="s">
        <v>654</v>
      </c>
      <c r="D359" s="42" t="s">
        <v>464</v>
      </c>
      <c r="E359" s="42" t="s">
        <v>438</v>
      </c>
      <c r="F359" s="42" t="s">
        <v>715</v>
      </c>
      <c r="G359" s="42" t="s">
        <v>666</v>
      </c>
      <c r="H359" s="43">
        <v>8647100</v>
      </c>
      <c r="I359" s="43"/>
      <c r="J359" s="43"/>
      <c r="K359" s="39">
        <f t="shared" si="79"/>
        <v>8647100</v>
      </c>
      <c r="L359" s="44">
        <v>7193.8</v>
      </c>
      <c r="M359" s="44">
        <v>7193.7</v>
      </c>
      <c r="N359" s="47">
        <v>7192.7</v>
      </c>
      <c r="O359" s="40">
        <f t="shared" si="73"/>
        <v>99.98609894769034</v>
      </c>
    </row>
    <row r="360" spans="1:15" s="5" customFormat="1" ht="20.25" customHeight="1">
      <c r="A360" s="69" t="s">
        <v>198</v>
      </c>
      <c r="B360" s="41" t="s">
        <v>683</v>
      </c>
      <c r="C360" s="42" t="s">
        <v>654</v>
      </c>
      <c r="D360" s="42" t="s">
        <v>464</v>
      </c>
      <c r="E360" s="42" t="s">
        <v>464</v>
      </c>
      <c r="F360" s="42"/>
      <c r="G360" s="42"/>
      <c r="H360" s="43">
        <f aca="true" t="shared" si="94" ref="H360:I362">H361</f>
        <v>23700000</v>
      </c>
      <c r="I360" s="43">
        <f t="shared" si="94"/>
        <v>0</v>
      </c>
      <c r="J360" s="43">
        <f>J361</f>
        <v>0</v>
      </c>
      <c r="K360" s="39">
        <f t="shared" si="79"/>
        <v>23700000</v>
      </c>
      <c r="L360" s="44">
        <f aca="true" t="shared" si="95" ref="L360:N362">L361</f>
        <v>24800</v>
      </c>
      <c r="M360" s="44">
        <f t="shared" si="95"/>
        <v>24800</v>
      </c>
      <c r="N360" s="44">
        <f t="shared" si="95"/>
        <v>24800</v>
      </c>
      <c r="O360" s="40">
        <f t="shared" si="73"/>
        <v>100</v>
      </c>
    </row>
    <row r="361" spans="1:15" s="5" customFormat="1" ht="39" customHeight="1">
      <c r="A361" s="69"/>
      <c r="B361" s="41" t="s">
        <v>478</v>
      </c>
      <c r="C361" s="42" t="s">
        <v>654</v>
      </c>
      <c r="D361" s="42" t="s">
        <v>464</v>
      </c>
      <c r="E361" s="42" t="s">
        <v>464</v>
      </c>
      <c r="F361" s="42" t="s">
        <v>479</v>
      </c>
      <c r="G361" s="42"/>
      <c r="H361" s="43">
        <f t="shared" si="94"/>
        <v>23700000</v>
      </c>
      <c r="I361" s="43">
        <f t="shared" si="94"/>
        <v>0</v>
      </c>
      <c r="J361" s="43">
        <f>J362</f>
        <v>0</v>
      </c>
      <c r="K361" s="39">
        <f t="shared" si="79"/>
        <v>23700000</v>
      </c>
      <c r="L361" s="44">
        <f t="shared" si="95"/>
        <v>24800</v>
      </c>
      <c r="M361" s="44">
        <f t="shared" si="95"/>
        <v>24800</v>
      </c>
      <c r="N361" s="44">
        <f t="shared" si="95"/>
        <v>24800</v>
      </c>
      <c r="O361" s="40">
        <f t="shared" si="73"/>
        <v>100</v>
      </c>
    </row>
    <row r="362" spans="1:15" s="5" customFormat="1" ht="39" customHeight="1">
      <c r="A362" s="69"/>
      <c r="B362" s="41" t="s">
        <v>296</v>
      </c>
      <c r="C362" s="42" t="s">
        <v>654</v>
      </c>
      <c r="D362" s="42" t="s">
        <v>464</v>
      </c>
      <c r="E362" s="42" t="s">
        <v>464</v>
      </c>
      <c r="F362" s="42" t="s">
        <v>294</v>
      </c>
      <c r="G362" s="42"/>
      <c r="H362" s="43">
        <f t="shared" si="94"/>
        <v>23700000</v>
      </c>
      <c r="I362" s="43">
        <f t="shared" si="94"/>
        <v>0</v>
      </c>
      <c r="J362" s="43">
        <f>J363</f>
        <v>0</v>
      </c>
      <c r="K362" s="39">
        <f t="shared" si="79"/>
        <v>23700000</v>
      </c>
      <c r="L362" s="44">
        <f t="shared" si="95"/>
        <v>24800</v>
      </c>
      <c r="M362" s="44">
        <f t="shared" si="95"/>
        <v>24800</v>
      </c>
      <c r="N362" s="44">
        <f t="shared" si="95"/>
        <v>24800</v>
      </c>
      <c r="O362" s="40">
        <f t="shared" si="73"/>
        <v>100</v>
      </c>
    </row>
    <row r="363" spans="1:15" s="5" customFormat="1" ht="39.75" customHeight="1">
      <c r="A363" s="69"/>
      <c r="B363" s="41" t="s">
        <v>297</v>
      </c>
      <c r="C363" s="42" t="s">
        <v>654</v>
      </c>
      <c r="D363" s="42" t="s">
        <v>464</v>
      </c>
      <c r="E363" s="42" t="s">
        <v>464</v>
      </c>
      <c r="F363" s="42" t="s">
        <v>294</v>
      </c>
      <c r="G363" s="42" t="s">
        <v>295</v>
      </c>
      <c r="H363" s="43">
        <v>23700000</v>
      </c>
      <c r="I363" s="43"/>
      <c r="J363" s="43"/>
      <c r="K363" s="39">
        <f t="shared" si="79"/>
        <v>23700000</v>
      </c>
      <c r="L363" s="44">
        <v>24800</v>
      </c>
      <c r="M363" s="44">
        <v>24800</v>
      </c>
      <c r="N363" s="44">
        <v>24800</v>
      </c>
      <c r="O363" s="40">
        <f t="shared" si="73"/>
        <v>100</v>
      </c>
    </row>
    <row r="364" spans="1:15" s="5" customFormat="1" ht="36.75" customHeight="1">
      <c r="A364" s="69" t="s">
        <v>667</v>
      </c>
      <c r="B364" s="41" t="s">
        <v>668</v>
      </c>
      <c r="C364" s="42" t="s">
        <v>669</v>
      </c>
      <c r="D364" s="42"/>
      <c r="E364" s="42"/>
      <c r="F364" s="42"/>
      <c r="G364" s="42"/>
      <c r="H364" s="43" t="e">
        <f>H371+H378</f>
        <v>#REF!</v>
      </c>
      <c r="I364" s="43" t="e">
        <f>I371+I378</f>
        <v>#REF!</v>
      </c>
      <c r="J364" s="43" t="e">
        <f>J371+J378</f>
        <v>#REF!</v>
      </c>
      <c r="K364" s="39" t="e">
        <f t="shared" si="79"/>
        <v>#REF!</v>
      </c>
      <c r="L364" s="44">
        <f>L365+L371+L378</f>
        <v>654988.6</v>
      </c>
      <c r="M364" s="44">
        <f>M365+M371+M378</f>
        <v>654988.6</v>
      </c>
      <c r="N364" s="44">
        <f>N365+N371+N378</f>
        <v>648440.0999999999</v>
      </c>
      <c r="O364" s="40">
        <f t="shared" si="73"/>
        <v>99.00021160673634</v>
      </c>
    </row>
    <row r="365" spans="1:15" s="5" customFormat="1" ht="18.75" customHeight="1">
      <c r="A365" s="69" t="s">
        <v>199</v>
      </c>
      <c r="B365" s="41" t="s">
        <v>435</v>
      </c>
      <c r="C365" s="42" t="s">
        <v>669</v>
      </c>
      <c r="D365" s="42" t="s">
        <v>436</v>
      </c>
      <c r="E365" s="42"/>
      <c r="F365" s="42"/>
      <c r="G365" s="42"/>
      <c r="H365" s="43"/>
      <c r="I365" s="43"/>
      <c r="J365" s="43"/>
      <c r="K365" s="39"/>
      <c r="L365" s="44">
        <f aca="true" t="shared" si="96" ref="L365:N369">SUM(L366)</f>
        <v>50</v>
      </c>
      <c r="M365" s="44">
        <f t="shared" si="96"/>
        <v>50</v>
      </c>
      <c r="N365" s="44">
        <f t="shared" si="96"/>
        <v>0.6</v>
      </c>
      <c r="O365" s="40">
        <f t="shared" si="73"/>
        <v>1.2</v>
      </c>
    </row>
    <row r="366" spans="1:15" s="5" customFormat="1" ht="18.75" customHeight="1">
      <c r="A366" s="69" t="s">
        <v>200</v>
      </c>
      <c r="B366" s="41" t="s">
        <v>472</v>
      </c>
      <c r="C366" s="42" t="s">
        <v>669</v>
      </c>
      <c r="D366" s="42" t="s">
        <v>436</v>
      </c>
      <c r="E366" s="42" t="s">
        <v>473</v>
      </c>
      <c r="F366" s="42"/>
      <c r="G366" s="42"/>
      <c r="H366" s="43"/>
      <c r="I366" s="43"/>
      <c r="J366" s="43"/>
      <c r="K366" s="39"/>
      <c r="L366" s="44">
        <f t="shared" si="96"/>
        <v>50</v>
      </c>
      <c r="M366" s="44">
        <f t="shared" si="96"/>
        <v>50</v>
      </c>
      <c r="N366" s="44">
        <f t="shared" si="96"/>
        <v>0.6</v>
      </c>
      <c r="O366" s="40">
        <f t="shared" si="73"/>
        <v>1.2</v>
      </c>
    </row>
    <row r="367" spans="1:15" s="5" customFormat="1" ht="36.75" customHeight="1">
      <c r="A367" s="69"/>
      <c r="B367" s="41" t="s">
        <v>478</v>
      </c>
      <c r="C367" s="42" t="s">
        <v>669</v>
      </c>
      <c r="D367" s="42" t="s">
        <v>436</v>
      </c>
      <c r="E367" s="42" t="s">
        <v>473</v>
      </c>
      <c r="F367" s="42" t="s">
        <v>479</v>
      </c>
      <c r="G367" s="42"/>
      <c r="H367" s="43"/>
      <c r="I367" s="43"/>
      <c r="J367" s="43"/>
      <c r="K367" s="39"/>
      <c r="L367" s="44">
        <f t="shared" si="96"/>
        <v>50</v>
      </c>
      <c r="M367" s="44">
        <f t="shared" si="96"/>
        <v>50</v>
      </c>
      <c r="N367" s="44">
        <f t="shared" si="96"/>
        <v>0.6</v>
      </c>
      <c r="O367" s="40">
        <f t="shared" si="73"/>
        <v>1.2</v>
      </c>
    </row>
    <row r="368" spans="1:15" s="5" customFormat="1" ht="36.75" customHeight="1">
      <c r="A368" s="69"/>
      <c r="B368" s="41" t="s">
        <v>480</v>
      </c>
      <c r="C368" s="42" t="s">
        <v>669</v>
      </c>
      <c r="D368" s="42" t="s">
        <v>436</v>
      </c>
      <c r="E368" s="42" t="s">
        <v>473</v>
      </c>
      <c r="F368" s="42" t="s">
        <v>481</v>
      </c>
      <c r="G368" s="42"/>
      <c r="H368" s="43"/>
      <c r="I368" s="43"/>
      <c r="J368" s="43"/>
      <c r="K368" s="39"/>
      <c r="L368" s="44">
        <f t="shared" si="96"/>
        <v>50</v>
      </c>
      <c r="M368" s="44">
        <f t="shared" si="96"/>
        <v>50</v>
      </c>
      <c r="N368" s="44">
        <f t="shared" si="96"/>
        <v>0.6</v>
      </c>
      <c r="O368" s="40">
        <f t="shared" si="73"/>
        <v>1.2</v>
      </c>
    </row>
    <row r="369" spans="1:15" s="5" customFormat="1" ht="36.75" customHeight="1">
      <c r="A369" s="69"/>
      <c r="B369" s="41" t="s">
        <v>533</v>
      </c>
      <c r="C369" s="42" t="s">
        <v>669</v>
      </c>
      <c r="D369" s="42" t="s">
        <v>436</v>
      </c>
      <c r="E369" s="42" t="s">
        <v>473</v>
      </c>
      <c r="F369" s="42" t="s">
        <v>532</v>
      </c>
      <c r="G369" s="42"/>
      <c r="H369" s="43"/>
      <c r="I369" s="43"/>
      <c r="J369" s="43"/>
      <c r="K369" s="39"/>
      <c r="L369" s="44">
        <f t="shared" si="96"/>
        <v>50</v>
      </c>
      <c r="M369" s="44">
        <f t="shared" si="96"/>
        <v>50</v>
      </c>
      <c r="N369" s="44">
        <f t="shared" si="96"/>
        <v>0.6</v>
      </c>
      <c r="O369" s="40">
        <f t="shared" si="73"/>
        <v>1.2</v>
      </c>
    </row>
    <row r="370" spans="1:15" s="5" customFormat="1" ht="19.5" customHeight="1">
      <c r="A370" s="69"/>
      <c r="B370" s="41" t="s">
        <v>138</v>
      </c>
      <c r="C370" s="42" t="s">
        <v>669</v>
      </c>
      <c r="D370" s="42" t="s">
        <v>436</v>
      </c>
      <c r="E370" s="42" t="s">
        <v>473</v>
      </c>
      <c r="F370" s="42" t="s">
        <v>532</v>
      </c>
      <c r="G370" s="42" t="s">
        <v>139</v>
      </c>
      <c r="H370" s="43"/>
      <c r="I370" s="43"/>
      <c r="J370" s="43"/>
      <c r="K370" s="39"/>
      <c r="L370" s="44">
        <v>50</v>
      </c>
      <c r="M370" s="44">
        <v>50</v>
      </c>
      <c r="N370" s="44">
        <v>0.6</v>
      </c>
      <c r="O370" s="40">
        <f t="shared" si="73"/>
        <v>1.2</v>
      </c>
    </row>
    <row r="371" spans="1:15" s="5" customFormat="1" ht="19.5" customHeight="1">
      <c r="A371" s="69" t="s">
        <v>225</v>
      </c>
      <c r="B371" s="41" t="s">
        <v>497</v>
      </c>
      <c r="C371" s="42" t="s">
        <v>669</v>
      </c>
      <c r="D371" s="42" t="s">
        <v>438</v>
      </c>
      <c r="E371" s="42"/>
      <c r="F371" s="42"/>
      <c r="G371" s="42"/>
      <c r="H371" s="43">
        <f aca="true" t="shared" si="97" ref="H371:J374">H372</f>
        <v>202095100</v>
      </c>
      <c r="I371" s="43">
        <f t="shared" si="97"/>
        <v>0</v>
      </c>
      <c r="J371" s="43">
        <f t="shared" si="97"/>
        <v>0</v>
      </c>
      <c r="K371" s="39">
        <f t="shared" si="79"/>
        <v>202095100</v>
      </c>
      <c r="L371" s="44">
        <f aca="true" t="shared" si="98" ref="L371:N374">L372</f>
        <v>198.6</v>
      </c>
      <c r="M371" s="44">
        <f t="shared" si="98"/>
        <v>198.6</v>
      </c>
      <c r="N371" s="44">
        <f t="shared" si="98"/>
        <v>198.6</v>
      </c>
      <c r="O371" s="40">
        <f t="shared" si="73"/>
        <v>100</v>
      </c>
    </row>
    <row r="372" spans="1:15" s="5" customFormat="1" ht="37.5">
      <c r="A372" s="69" t="s">
        <v>226</v>
      </c>
      <c r="B372" s="51" t="s">
        <v>359</v>
      </c>
      <c r="C372" s="42" t="s">
        <v>669</v>
      </c>
      <c r="D372" s="42" t="s">
        <v>438</v>
      </c>
      <c r="E372" s="42" t="s">
        <v>511</v>
      </c>
      <c r="F372" s="42"/>
      <c r="G372" s="42"/>
      <c r="H372" s="43">
        <f t="shared" si="97"/>
        <v>202095100</v>
      </c>
      <c r="I372" s="43">
        <f t="shared" si="97"/>
        <v>0</v>
      </c>
      <c r="J372" s="43">
        <f t="shared" si="97"/>
        <v>0</v>
      </c>
      <c r="K372" s="39">
        <f t="shared" si="79"/>
        <v>202095100</v>
      </c>
      <c r="L372" s="44">
        <f t="shared" si="98"/>
        <v>198.6</v>
      </c>
      <c r="M372" s="44">
        <f t="shared" si="98"/>
        <v>198.6</v>
      </c>
      <c r="N372" s="44">
        <f t="shared" si="98"/>
        <v>198.6</v>
      </c>
      <c r="O372" s="40">
        <f t="shared" si="73"/>
        <v>100</v>
      </c>
    </row>
    <row r="373" spans="1:15" s="5" customFormat="1" ht="18.75">
      <c r="A373" s="69"/>
      <c r="B373" s="41" t="s">
        <v>203</v>
      </c>
      <c r="C373" s="42" t="s">
        <v>669</v>
      </c>
      <c r="D373" s="42" t="s">
        <v>438</v>
      </c>
      <c r="E373" s="42" t="s">
        <v>511</v>
      </c>
      <c r="F373" s="42" t="s">
        <v>201</v>
      </c>
      <c r="G373" s="42"/>
      <c r="H373" s="43">
        <f t="shared" si="97"/>
        <v>202095100</v>
      </c>
      <c r="I373" s="43">
        <f t="shared" si="97"/>
        <v>0</v>
      </c>
      <c r="J373" s="43">
        <f t="shared" si="97"/>
        <v>0</v>
      </c>
      <c r="K373" s="39">
        <f t="shared" si="79"/>
        <v>202095100</v>
      </c>
      <c r="L373" s="44">
        <f t="shared" si="98"/>
        <v>198.6</v>
      </c>
      <c r="M373" s="44">
        <f t="shared" si="98"/>
        <v>198.6</v>
      </c>
      <c r="N373" s="44">
        <f t="shared" si="98"/>
        <v>198.6</v>
      </c>
      <c r="O373" s="40">
        <f t="shared" si="73"/>
        <v>100</v>
      </c>
    </row>
    <row r="374" spans="1:15" s="5" customFormat="1" ht="37.5">
      <c r="A374" s="69"/>
      <c r="B374" s="41" t="s">
        <v>204</v>
      </c>
      <c r="C374" s="42" t="s">
        <v>669</v>
      </c>
      <c r="D374" s="42" t="s">
        <v>438</v>
      </c>
      <c r="E374" s="42" t="s">
        <v>511</v>
      </c>
      <c r="F374" s="42" t="s">
        <v>202</v>
      </c>
      <c r="G374" s="42"/>
      <c r="H374" s="43">
        <f t="shared" si="97"/>
        <v>202095100</v>
      </c>
      <c r="I374" s="43">
        <f t="shared" si="97"/>
        <v>0</v>
      </c>
      <c r="J374" s="43">
        <f t="shared" si="97"/>
        <v>0</v>
      </c>
      <c r="K374" s="39">
        <f t="shared" si="79"/>
        <v>202095100</v>
      </c>
      <c r="L374" s="44">
        <f t="shared" si="98"/>
        <v>198.6</v>
      </c>
      <c r="M374" s="44">
        <f t="shared" si="98"/>
        <v>198.6</v>
      </c>
      <c r="N374" s="44">
        <f t="shared" si="98"/>
        <v>198.6</v>
      </c>
      <c r="O374" s="40">
        <f aca="true" t="shared" si="99" ref="O374:O451">N374*100/M374</f>
        <v>100</v>
      </c>
    </row>
    <row r="375" spans="1:15" s="5" customFormat="1" ht="18" customHeight="1">
      <c r="A375" s="69"/>
      <c r="B375" s="41" t="s">
        <v>469</v>
      </c>
      <c r="C375" s="42" t="s">
        <v>669</v>
      </c>
      <c r="D375" s="42" t="s">
        <v>438</v>
      </c>
      <c r="E375" s="42" t="s">
        <v>511</v>
      </c>
      <c r="F375" s="42" t="s">
        <v>202</v>
      </c>
      <c r="G375" s="42" t="s">
        <v>470</v>
      </c>
      <c r="H375" s="43">
        <f>SUM(H376:H377)</f>
        <v>202095100</v>
      </c>
      <c r="I375" s="43">
        <f>SUM(I376:I377)</f>
        <v>0</v>
      </c>
      <c r="J375" s="43">
        <f>SUM(J376:J377)</f>
        <v>0</v>
      </c>
      <c r="K375" s="39"/>
      <c r="L375" s="44">
        <v>198.6</v>
      </c>
      <c r="M375" s="44">
        <v>198.6</v>
      </c>
      <c r="N375" s="44">
        <v>198.6</v>
      </c>
      <c r="O375" s="40">
        <f t="shared" si="99"/>
        <v>100</v>
      </c>
    </row>
    <row r="376" spans="1:15" s="5" customFormat="1" ht="18.75" hidden="1">
      <c r="A376" s="69"/>
      <c r="B376" s="41"/>
      <c r="C376" s="42"/>
      <c r="D376" s="42"/>
      <c r="E376" s="42"/>
      <c r="F376" s="42"/>
      <c r="G376" s="42"/>
      <c r="H376" s="43">
        <v>117710600</v>
      </c>
      <c r="I376" s="43"/>
      <c r="J376" s="43"/>
      <c r="K376" s="39">
        <f t="shared" si="79"/>
        <v>117710600</v>
      </c>
      <c r="L376" s="44">
        <v>0</v>
      </c>
      <c r="M376" s="44">
        <v>0</v>
      </c>
      <c r="N376" s="47">
        <v>0</v>
      </c>
      <c r="O376" s="40" t="e">
        <f t="shared" si="99"/>
        <v>#DIV/0!</v>
      </c>
    </row>
    <row r="377" spans="1:15" s="5" customFormat="1" ht="18.75" hidden="1">
      <c r="A377" s="69"/>
      <c r="B377" s="41"/>
      <c r="C377" s="42"/>
      <c r="D377" s="42"/>
      <c r="E377" s="42"/>
      <c r="F377" s="42"/>
      <c r="G377" s="42"/>
      <c r="H377" s="43">
        <v>84384500</v>
      </c>
      <c r="I377" s="43"/>
      <c r="J377" s="43"/>
      <c r="K377" s="39">
        <f t="shared" si="79"/>
        <v>84384500</v>
      </c>
      <c r="L377" s="44">
        <v>0</v>
      </c>
      <c r="M377" s="44">
        <v>0</v>
      </c>
      <c r="N377" s="47">
        <v>0</v>
      </c>
      <c r="O377" s="40" t="e">
        <f t="shared" si="99"/>
        <v>#DIV/0!</v>
      </c>
    </row>
    <row r="378" spans="1:15" s="5" customFormat="1" ht="20.25" customHeight="1">
      <c r="A378" s="69" t="s">
        <v>662</v>
      </c>
      <c r="B378" s="41" t="s">
        <v>623</v>
      </c>
      <c r="C378" s="42" t="s">
        <v>669</v>
      </c>
      <c r="D378" s="42" t="s">
        <v>464</v>
      </c>
      <c r="E378" s="42"/>
      <c r="F378" s="42"/>
      <c r="G378" s="42"/>
      <c r="H378" s="43" t="e">
        <f>SUM(H379,H398,H413,H449)</f>
        <v>#REF!</v>
      </c>
      <c r="I378" s="43" t="e">
        <f>SUM(I379,I398,I413,I449)</f>
        <v>#REF!</v>
      </c>
      <c r="J378" s="43" t="e">
        <f>SUM(J379,J398,J413,J449)</f>
        <v>#REF!</v>
      </c>
      <c r="K378" s="39" t="e">
        <f t="shared" si="79"/>
        <v>#REF!</v>
      </c>
      <c r="L378" s="44">
        <f>SUM(L379,L398,L413,L449)</f>
        <v>654740</v>
      </c>
      <c r="M378" s="44">
        <f>SUM(M379,M398,M413,M449)</f>
        <v>654740</v>
      </c>
      <c r="N378" s="44">
        <f>SUM(N379,N398,N413,N449)</f>
        <v>648240.8999999999</v>
      </c>
      <c r="O378" s="40">
        <f t="shared" si="99"/>
        <v>99.00737697406603</v>
      </c>
    </row>
    <row r="379" spans="1:15" s="5" customFormat="1" ht="18" customHeight="1">
      <c r="A379" s="69" t="s">
        <v>663</v>
      </c>
      <c r="B379" s="41" t="s">
        <v>625</v>
      </c>
      <c r="C379" s="42" t="s">
        <v>669</v>
      </c>
      <c r="D379" s="42" t="s">
        <v>464</v>
      </c>
      <c r="E379" s="42" t="s">
        <v>436</v>
      </c>
      <c r="F379" s="42"/>
      <c r="G379" s="42"/>
      <c r="H379" s="43" t="e">
        <f>H380+H383+H390+H393</f>
        <v>#REF!</v>
      </c>
      <c r="I379" s="43" t="e">
        <f>I380+I383+I390+I393</f>
        <v>#REF!</v>
      </c>
      <c r="J379" s="43" t="e">
        <f>J380+J383+J390+J393</f>
        <v>#REF!</v>
      </c>
      <c r="K379" s="39" t="e">
        <f t="shared" si="79"/>
        <v>#REF!</v>
      </c>
      <c r="L379" s="44">
        <f>L380+L383+L390+L393</f>
        <v>117097.8</v>
      </c>
      <c r="M379" s="44">
        <f>M380+M383+M390+M393</f>
        <v>117097.8</v>
      </c>
      <c r="N379" s="44">
        <f>N380+N383+N390+N393</f>
        <v>117084.70000000001</v>
      </c>
      <c r="O379" s="40">
        <f t="shared" si="99"/>
        <v>99.98881277018015</v>
      </c>
    </row>
    <row r="380" spans="1:15" s="5" customFormat="1" ht="39" customHeight="1">
      <c r="A380" s="69"/>
      <c r="B380" s="41" t="s">
        <v>478</v>
      </c>
      <c r="C380" s="42" t="s">
        <v>669</v>
      </c>
      <c r="D380" s="42" t="s">
        <v>464</v>
      </c>
      <c r="E380" s="42" t="s">
        <v>436</v>
      </c>
      <c r="F380" s="42" t="s">
        <v>479</v>
      </c>
      <c r="G380" s="42"/>
      <c r="H380" s="43">
        <f aca="true" t="shared" si="100" ref="H380:J381">H381</f>
        <v>3360600</v>
      </c>
      <c r="I380" s="43">
        <f t="shared" si="100"/>
        <v>0</v>
      </c>
      <c r="J380" s="43">
        <f t="shared" si="100"/>
        <v>0</v>
      </c>
      <c r="K380" s="39">
        <f t="shared" si="79"/>
        <v>3360600</v>
      </c>
      <c r="L380" s="44">
        <f aca="true" t="shared" si="101" ref="L380:N381">L381</f>
        <v>4185.5</v>
      </c>
      <c r="M380" s="44">
        <f t="shared" si="101"/>
        <v>4185.5</v>
      </c>
      <c r="N380" s="44">
        <f t="shared" si="101"/>
        <v>4185.5</v>
      </c>
      <c r="O380" s="40">
        <f t="shared" si="99"/>
        <v>100</v>
      </c>
    </row>
    <row r="381" spans="1:15" s="5" customFormat="1" ht="18.75">
      <c r="A381" s="69"/>
      <c r="B381" s="41" t="s">
        <v>240</v>
      </c>
      <c r="C381" s="42" t="s">
        <v>669</v>
      </c>
      <c r="D381" s="42" t="s">
        <v>464</v>
      </c>
      <c r="E381" s="42" t="s">
        <v>436</v>
      </c>
      <c r="F381" s="42" t="s">
        <v>239</v>
      </c>
      <c r="G381" s="42"/>
      <c r="H381" s="43">
        <f t="shared" si="100"/>
        <v>3360600</v>
      </c>
      <c r="I381" s="43">
        <f t="shared" si="100"/>
        <v>0</v>
      </c>
      <c r="J381" s="43">
        <f t="shared" si="100"/>
        <v>0</v>
      </c>
      <c r="K381" s="39">
        <f t="shared" si="79"/>
        <v>3360600</v>
      </c>
      <c r="L381" s="44">
        <f t="shared" si="101"/>
        <v>4185.5</v>
      </c>
      <c r="M381" s="44">
        <f t="shared" si="101"/>
        <v>4185.5</v>
      </c>
      <c r="N381" s="44">
        <f t="shared" si="101"/>
        <v>4185.5</v>
      </c>
      <c r="O381" s="40">
        <f t="shared" si="99"/>
        <v>100</v>
      </c>
    </row>
    <row r="382" spans="1:15" s="5" customFormat="1" ht="18.75">
      <c r="A382" s="69"/>
      <c r="B382" s="41" t="s">
        <v>469</v>
      </c>
      <c r="C382" s="42" t="s">
        <v>669</v>
      </c>
      <c r="D382" s="42" t="s">
        <v>464</v>
      </c>
      <c r="E382" s="42" t="s">
        <v>436</v>
      </c>
      <c r="F382" s="42" t="s">
        <v>239</v>
      </c>
      <c r="G382" s="42" t="s">
        <v>470</v>
      </c>
      <c r="H382" s="43">
        <v>3360600</v>
      </c>
      <c r="I382" s="43"/>
      <c r="J382" s="43"/>
      <c r="K382" s="39">
        <f t="shared" si="79"/>
        <v>3360600</v>
      </c>
      <c r="L382" s="44">
        <v>4185.5</v>
      </c>
      <c r="M382" s="44">
        <v>4185.5</v>
      </c>
      <c r="N382" s="47">
        <v>4185.5</v>
      </c>
      <c r="O382" s="40">
        <f t="shared" si="99"/>
        <v>100</v>
      </c>
    </row>
    <row r="383" spans="1:15" s="5" customFormat="1" ht="56.25">
      <c r="A383" s="69"/>
      <c r="B383" s="41" t="s">
        <v>261</v>
      </c>
      <c r="C383" s="42" t="s">
        <v>669</v>
      </c>
      <c r="D383" s="42" t="s">
        <v>464</v>
      </c>
      <c r="E383" s="42" t="s">
        <v>436</v>
      </c>
      <c r="F383" s="42" t="s">
        <v>251</v>
      </c>
      <c r="G383" s="42"/>
      <c r="H383" s="43">
        <f>H384+H387</f>
        <v>71464700</v>
      </c>
      <c r="I383" s="43">
        <f>I384+I387</f>
        <v>0</v>
      </c>
      <c r="J383" s="43">
        <f>J384+J387</f>
        <v>0</v>
      </c>
      <c r="K383" s="39">
        <f t="shared" si="79"/>
        <v>71464700</v>
      </c>
      <c r="L383" s="44">
        <f>L384+L387</f>
        <v>109533.3</v>
      </c>
      <c r="M383" s="44">
        <f>M384+M387</f>
        <v>109533.3</v>
      </c>
      <c r="N383" s="44">
        <f>N384+N387</f>
        <v>109533.3</v>
      </c>
      <c r="O383" s="40">
        <f t="shared" si="99"/>
        <v>100</v>
      </c>
    </row>
    <row r="384" spans="1:15" s="5" customFormat="1" ht="93.75" customHeight="1">
      <c r="A384" s="69"/>
      <c r="B384" s="41" t="s">
        <v>270</v>
      </c>
      <c r="C384" s="42" t="s">
        <v>669</v>
      </c>
      <c r="D384" s="42" t="s">
        <v>464</v>
      </c>
      <c r="E384" s="42" t="s">
        <v>436</v>
      </c>
      <c r="F384" s="42" t="s">
        <v>248</v>
      </c>
      <c r="G384" s="42"/>
      <c r="H384" s="43">
        <f aca="true" t="shared" si="102" ref="H384:J385">H385</f>
        <v>62427400</v>
      </c>
      <c r="I384" s="43">
        <f t="shared" si="102"/>
        <v>0</v>
      </c>
      <c r="J384" s="43">
        <f t="shared" si="102"/>
        <v>0</v>
      </c>
      <c r="K384" s="39">
        <f t="shared" si="79"/>
        <v>62427400</v>
      </c>
      <c r="L384" s="44">
        <f aca="true" t="shared" si="103" ref="L384:N385">L385</f>
        <v>100891.1</v>
      </c>
      <c r="M384" s="44">
        <f t="shared" si="103"/>
        <v>100891.1</v>
      </c>
      <c r="N384" s="44">
        <f t="shared" si="103"/>
        <v>100891.1</v>
      </c>
      <c r="O384" s="40">
        <f t="shared" si="99"/>
        <v>100</v>
      </c>
    </row>
    <row r="385" spans="1:15" s="5" customFormat="1" ht="37.5">
      <c r="A385" s="69"/>
      <c r="B385" s="41" t="s">
        <v>271</v>
      </c>
      <c r="C385" s="42" t="s">
        <v>669</v>
      </c>
      <c r="D385" s="42" t="s">
        <v>464</v>
      </c>
      <c r="E385" s="42" t="s">
        <v>436</v>
      </c>
      <c r="F385" s="42" t="s">
        <v>247</v>
      </c>
      <c r="G385" s="42"/>
      <c r="H385" s="43">
        <f t="shared" si="102"/>
        <v>62427400</v>
      </c>
      <c r="I385" s="43">
        <f t="shared" si="102"/>
        <v>0</v>
      </c>
      <c r="J385" s="43">
        <f t="shared" si="102"/>
        <v>0</v>
      </c>
      <c r="K385" s="39">
        <f t="shared" si="79"/>
        <v>62427400</v>
      </c>
      <c r="L385" s="44">
        <f t="shared" si="103"/>
        <v>100891.1</v>
      </c>
      <c r="M385" s="44">
        <f t="shared" si="103"/>
        <v>100891.1</v>
      </c>
      <c r="N385" s="44">
        <f t="shared" si="103"/>
        <v>100891.1</v>
      </c>
      <c r="O385" s="40">
        <f t="shared" si="99"/>
        <v>100</v>
      </c>
    </row>
    <row r="386" spans="1:15" s="5" customFormat="1" ht="18.75">
      <c r="A386" s="69"/>
      <c r="B386" s="41" t="s">
        <v>595</v>
      </c>
      <c r="C386" s="42" t="s">
        <v>669</v>
      </c>
      <c r="D386" s="42" t="s">
        <v>464</v>
      </c>
      <c r="E386" s="42" t="s">
        <v>436</v>
      </c>
      <c r="F386" s="42" t="s">
        <v>247</v>
      </c>
      <c r="G386" s="42" t="s">
        <v>596</v>
      </c>
      <c r="H386" s="43">
        <v>62427400</v>
      </c>
      <c r="I386" s="43"/>
      <c r="J386" s="43"/>
      <c r="K386" s="39">
        <f t="shared" si="79"/>
        <v>62427400</v>
      </c>
      <c r="L386" s="44">
        <v>100891.1</v>
      </c>
      <c r="M386" s="44">
        <v>100891.1</v>
      </c>
      <c r="N386" s="47">
        <v>100891.1</v>
      </c>
      <c r="O386" s="40">
        <f t="shared" si="99"/>
        <v>100</v>
      </c>
    </row>
    <row r="387" spans="1:15" s="5" customFormat="1" ht="57.75" customHeight="1">
      <c r="A387" s="69"/>
      <c r="B387" s="41" t="s">
        <v>262</v>
      </c>
      <c r="C387" s="42" t="s">
        <v>669</v>
      </c>
      <c r="D387" s="42" t="s">
        <v>464</v>
      </c>
      <c r="E387" s="42" t="s">
        <v>436</v>
      </c>
      <c r="F387" s="42" t="s">
        <v>249</v>
      </c>
      <c r="G387" s="42"/>
      <c r="H387" s="43">
        <f aca="true" t="shared" si="104" ref="H387:J388">H388</f>
        <v>9037300</v>
      </c>
      <c r="I387" s="43">
        <f t="shared" si="104"/>
        <v>0</v>
      </c>
      <c r="J387" s="43">
        <f t="shared" si="104"/>
        <v>0</v>
      </c>
      <c r="K387" s="39">
        <f t="shared" si="79"/>
        <v>9037300</v>
      </c>
      <c r="L387" s="44">
        <f aca="true" t="shared" si="105" ref="L387:N388">L388</f>
        <v>8642.2</v>
      </c>
      <c r="M387" s="44">
        <f t="shared" si="105"/>
        <v>8642.2</v>
      </c>
      <c r="N387" s="44">
        <f t="shared" si="105"/>
        <v>8642.2</v>
      </c>
      <c r="O387" s="40">
        <f t="shared" si="99"/>
        <v>100</v>
      </c>
    </row>
    <row r="388" spans="1:15" s="5" customFormat="1" ht="37.5" customHeight="1">
      <c r="A388" s="69"/>
      <c r="B388" s="41" t="s">
        <v>271</v>
      </c>
      <c r="C388" s="42" t="s">
        <v>669</v>
      </c>
      <c r="D388" s="42" t="s">
        <v>464</v>
      </c>
      <c r="E388" s="42" t="s">
        <v>436</v>
      </c>
      <c r="F388" s="42" t="s">
        <v>250</v>
      </c>
      <c r="G388" s="42"/>
      <c r="H388" s="43">
        <f t="shared" si="104"/>
        <v>9037300</v>
      </c>
      <c r="I388" s="43">
        <f t="shared" si="104"/>
        <v>0</v>
      </c>
      <c r="J388" s="43">
        <f t="shared" si="104"/>
        <v>0</v>
      </c>
      <c r="K388" s="39">
        <f t="shared" si="79"/>
        <v>9037300</v>
      </c>
      <c r="L388" s="44">
        <f t="shared" si="105"/>
        <v>8642.2</v>
      </c>
      <c r="M388" s="44">
        <f t="shared" si="105"/>
        <v>8642.2</v>
      </c>
      <c r="N388" s="44">
        <f t="shared" si="105"/>
        <v>8642.2</v>
      </c>
      <c r="O388" s="40">
        <f t="shared" si="99"/>
        <v>100</v>
      </c>
    </row>
    <row r="389" spans="1:15" s="5" customFormat="1" ht="18.75">
      <c r="A389" s="69"/>
      <c r="B389" s="41" t="s">
        <v>595</v>
      </c>
      <c r="C389" s="42" t="s">
        <v>669</v>
      </c>
      <c r="D389" s="42" t="s">
        <v>464</v>
      </c>
      <c r="E389" s="42" t="s">
        <v>436</v>
      </c>
      <c r="F389" s="42" t="s">
        <v>250</v>
      </c>
      <c r="G389" s="42" t="s">
        <v>596</v>
      </c>
      <c r="H389" s="43">
        <v>9037300</v>
      </c>
      <c r="I389" s="43"/>
      <c r="J389" s="43"/>
      <c r="K389" s="39">
        <f t="shared" si="79"/>
        <v>9037300</v>
      </c>
      <c r="L389" s="44">
        <v>8642.2</v>
      </c>
      <c r="M389" s="44">
        <v>8642.2</v>
      </c>
      <c r="N389" s="47">
        <v>8642.2</v>
      </c>
      <c r="O389" s="40">
        <f t="shared" si="99"/>
        <v>100</v>
      </c>
    </row>
    <row r="390" spans="1:15" s="5" customFormat="1" ht="18.75">
      <c r="A390" s="69"/>
      <c r="B390" s="41" t="s">
        <v>154</v>
      </c>
      <c r="C390" s="42" t="s">
        <v>669</v>
      </c>
      <c r="D390" s="42" t="s">
        <v>464</v>
      </c>
      <c r="E390" s="42" t="s">
        <v>436</v>
      </c>
      <c r="F390" s="42" t="s">
        <v>530</v>
      </c>
      <c r="G390" s="42"/>
      <c r="H390" s="43" t="e">
        <f>H391</f>
        <v>#REF!</v>
      </c>
      <c r="I390" s="43" t="e">
        <f>I391</f>
        <v>#REF!</v>
      </c>
      <c r="J390" s="43" t="e">
        <f>J391</f>
        <v>#REF!</v>
      </c>
      <c r="K390" s="39" t="e">
        <f t="shared" si="79"/>
        <v>#REF!</v>
      </c>
      <c r="L390" s="44">
        <f aca="true" t="shared" si="106" ref="L390:N391">L391</f>
        <v>300</v>
      </c>
      <c r="M390" s="44">
        <f t="shared" si="106"/>
        <v>300</v>
      </c>
      <c r="N390" s="44">
        <f t="shared" si="106"/>
        <v>299.8</v>
      </c>
      <c r="O390" s="40">
        <f t="shared" si="99"/>
        <v>99.93333333333334</v>
      </c>
    </row>
    <row r="391" spans="1:15" s="5" customFormat="1" ht="57.75" customHeight="1">
      <c r="A391" s="69"/>
      <c r="B391" s="41" t="s">
        <v>206</v>
      </c>
      <c r="C391" s="42" t="s">
        <v>669</v>
      </c>
      <c r="D391" s="42" t="s">
        <v>464</v>
      </c>
      <c r="E391" s="42" t="s">
        <v>436</v>
      </c>
      <c r="F391" s="42" t="s">
        <v>205</v>
      </c>
      <c r="G391" s="42"/>
      <c r="H391" s="43" t="e">
        <f>H392+#REF!</f>
        <v>#REF!</v>
      </c>
      <c r="I391" s="43" t="e">
        <f>I392+#REF!</f>
        <v>#REF!</v>
      </c>
      <c r="J391" s="43" t="e">
        <f>J392+#REF!</f>
        <v>#REF!</v>
      </c>
      <c r="K391" s="39" t="e">
        <f t="shared" si="79"/>
        <v>#REF!</v>
      </c>
      <c r="L391" s="44">
        <f t="shared" si="106"/>
        <v>300</v>
      </c>
      <c r="M391" s="44">
        <f t="shared" si="106"/>
        <v>300</v>
      </c>
      <c r="N391" s="44">
        <f t="shared" si="106"/>
        <v>299.8</v>
      </c>
      <c r="O391" s="40">
        <f t="shared" si="99"/>
        <v>99.93333333333334</v>
      </c>
    </row>
    <row r="392" spans="1:15" s="5" customFormat="1" ht="18.75">
      <c r="A392" s="69"/>
      <c r="B392" s="41" t="s">
        <v>469</v>
      </c>
      <c r="C392" s="42" t="s">
        <v>669</v>
      </c>
      <c r="D392" s="42" t="s">
        <v>464</v>
      </c>
      <c r="E392" s="42" t="s">
        <v>436</v>
      </c>
      <c r="F392" s="42" t="s">
        <v>205</v>
      </c>
      <c r="G392" s="42" t="s">
        <v>470</v>
      </c>
      <c r="H392" s="43"/>
      <c r="I392" s="43"/>
      <c r="J392" s="43"/>
      <c r="K392" s="39">
        <f t="shared" si="79"/>
        <v>0</v>
      </c>
      <c r="L392" s="48">
        <v>300</v>
      </c>
      <c r="M392" s="48">
        <v>300</v>
      </c>
      <c r="N392" s="47">
        <v>299.8</v>
      </c>
      <c r="O392" s="40">
        <f t="shared" si="99"/>
        <v>99.93333333333334</v>
      </c>
    </row>
    <row r="393" spans="1:15" s="5" customFormat="1" ht="18.75">
      <c r="A393" s="69"/>
      <c r="B393" s="41" t="s">
        <v>559</v>
      </c>
      <c r="C393" s="42" t="s">
        <v>669</v>
      </c>
      <c r="D393" s="42" t="s">
        <v>464</v>
      </c>
      <c r="E393" s="42" t="s">
        <v>436</v>
      </c>
      <c r="F393" s="42" t="s">
        <v>349</v>
      </c>
      <c r="G393" s="42"/>
      <c r="H393" s="43">
        <f>H394</f>
        <v>686000</v>
      </c>
      <c r="I393" s="43">
        <f>I394</f>
        <v>-27000</v>
      </c>
      <c r="J393" s="43">
        <f>J394</f>
        <v>0</v>
      </c>
      <c r="K393" s="39">
        <f t="shared" si="79"/>
        <v>659000</v>
      </c>
      <c r="L393" s="44">
        <f>L394+L396</f>
        <v>3079</v>
      </c>
      <c r="M393" s="44">
        <f>M394+M396</f>
        <v>3079</v>
      </c>
      <c r="N393" s="44">
        <f>N394+N396</f>
        <v>3066.1</v>
      </c>
      <c r="O393" s="40">
        <f t="shared" si="99"/>
        <v>99.58103280285808</v>
      </c>
    </row>
    <row r="394" spans="1:15" s="5" customFormat="1" ht="56.25" customHeight="1">
      <c r="A394" s="69"/>
      <c r="B394" s="41" t="s">
        <v>263</v>
      </c>
      <c r="C394" s="42" t="s">
        <v>669</v>
      </c>
      <c r="D394" s="42" t="s">
        <v>464</v>
      </c>
      <c r="E394" s="42" t="s">
        <v>436</v>
      </c>
      <c r="F394" s="42" t="s">
        <v>350</v>
      </c>
      <c r="G394" s="42"/>
      <c r="H394" s="43">
        <f>SUM(H395:H397)</f>
        <v>686000</v>
      </c>
      <c r="I394" s="43">
        <f>SUM(I395:I397)</f>
        <v>-27000</v>
      </c>
      <c r="J394" s="43">
        <f>SUM(J395:J397)</f>
        <v>0</v>
      </c>
      <c r="K394" s="39">
        <f t="shared" si="79"/>
        <v>659000</v>
      </c>
      <c r="L394" s="44">
        <f>SUM(L395)</f>
        <v>129</v>
      </c>
      <c r="M394" s="44">
        <f>SUM(M395)</f>
        <v>129</v>
      </c>
      <c r="N394" s="44">
        <f>SUM(N395)</f>
        <v>128.1</v>
      </c>
      <c r="O394" s="40">
        <f t="shared" si="99"/>
        <v>99.30232558139535</v>
      </c>
    </row>
    <row r="395" spans="1:15" s="5" customFormat="1" ht="18.75">
      <c r="A395" s="69"/>
      <c r="B395" s="41" t="s">
        <v>595</v>
      </c>
      <c r="C395" s="42" t="s">
        <v>669</v>
      </c>
      <c r="D395" s="42" t="s">
        <v>464</v>
      </c>
      <c r="E395" s="42" t="s">
        <v>436</v>
      </c>
      <c r="F395" s="42" t="s">
        <v>350</v>
      </c>
      <c r="G395" s="42" t="s">
        <v>596</v>
      </c>
      <c r="H395" s="43">
        <v>436000</v>
      </c>
      <c r="I395" s="43"/>
      <c r="J395" s="43"/>
      <c r="K395" s="39">
        <f t="shared" si="79"/>
        <v>436000</v>
      </c>
      <c r="L395" s="48">
        <v>129</v>
      </c>
      <c r="M395" s="48">
        <v>129</v>
      </c>
      <c r="N395" s="47">
        <v>128.1</v>
      </c>
      <c r="O395" s="40">
        <f t="shared" si="99"/>
        <v>99.30232558139535</v>
      </c>
    </row>
    <row r="396" spans="1:15" s="5" customFormat="1" ht="18.75">
      <c r="A396" s="69"/>
      <c r="B396" s="41" t="s">
        <v>157</v>
      </c>
      <c r="C396" s="42" t="s">
        <v>669</v>
      </c>
      <c r="D396" s="42" t="s">
        <v>464</v>
      </c>
      <c r="E396" s="42" t="s">
        <v>436</v>
      </c>
      <c r="F396" s="42" t="s">
        <v>158</v>
      </c>
      <c r="G396" s="42"/>
      <c r="H396" s="43"/>
      <c r="I396" s="43"/>
      <c r="J396" s="43"/>
      <c r="K396" s="39"/>
      <c r="L396" s="48">
        <f>SUM(L397)</f>
        <v>2950</v>
      </c>
      <c r="M396" s="48">
        <f>SUM(M397)</f>
        <v>2950</v>
      </c>
      <c r="N396" s="48">
        <f>SUM(N397)</f>
        <v>2938</v>
      </c>
      <c r="O396" s="40"/>
    </row>
    <row r="397" spans="1:15" s="5" customFormat="1" ht="18.75">
      <c r="A397" s="69"/>
      <c r="B397" s="41" t="s">
        <v>469</v>
      </c>
      <c r="C397" s="42" t="s">
        <v>669</v>
      </c>
      <c r="D397" s="42" t="s">
        <v>464</v>
      </c>
      <c r="E397" s="42" t="s">
        <v>436</v>
      </c>
      <c r="F397" s="42" t="s">
        <v>158</v>
      </c>
      <c r="G397" s="42" t="s">
        <v>470</v>
      </c>
      <c r="H397" s="43">
        <v>250000</v>
      </c>
      <c r="I397" s="43">
        <v>-27000</v>
      </c>
      <c r="J397" s="43"/>
      <c r="K397" s="39">
        <f t="shared" si="79"/>
        <v>223000</v>
      </c>
      <c r="L397" s="48">
        <v>2950</v>
      </c>
      <c r="M397" s="48">
        <v>2950</v>
      </c>
      <c r="N397" s="47">
        <v>2938</v>
      </c>
      <c r="O397" s="40">
        <f t="shared" si="99"/>
        <v>99.59322033898304</v>
      </c>
    </row>
    <row r="398" spans="1:15" s="5" customFormat="1" ht="18.75">
      <c r="A398" s="69" t="s">
        <v>664</v>
      </c>
      <c r="B398" s="41" t="s">
        <v>628</v>
      </c>
      <c r="C398" s="42" t="s">
        <v>669</v>
      </c>
      <c r="D398" s="42" t="s">
        <v>464</v>
      </c>
      <c r="E398" s="42" t="s">
        <v>440</v>
      </c>
      <c r="F398" s="42"/>
      <c r="G398" s="42"/>
      <c r="H398" s="43">
        <f>SUM(H399,H404,H408)</f>
        <v>3300000</v>
      </c>
      <c r="I398" s="43">
        <f>SUM(I399,I404,I408)</f>
        <v>0</v>
      </c>
      <c r="J398" s="43">
        <f>SUM(J399,J404,J408)</f>
        <v>0</v>
      </c>
      <c r="K398" s="39">
        <f t="shared" si="79"/>
        <v>3300000</v>
      </c>
      <c r="L398" s="44">
        <f>SUM(L399,L404,L408)</f>
        <v>9080</v>
      </c>
      <c r="M398" s="44">
        <f>SUM(M399,M404,M408)</f>
        <v>9080</v>
      </c>
      <c r="N398" s="44">
        <f>SUM(N399,N404,N408)</f>
        <v>9067.7</v>
      </c>
      <c r="O398" s="40">
        <f t="shared" si="99"/>
        <v>99.86453744493393</v>
      </c>
    </row>
    <row r="399" spans="1:15" s="5" customFormat="1" ht="21" customHeight="1">
      <c r="A399" s="69"/>
      <c r="B399" s="41" t="s">
        <v>606</v>
      </c>
      <c r="C399" s="42" t="s">
        <v>669</v>
      </c>
      <c r="D399" s="42" t="s">
        <v>464</v>
      </c>
      <c r="E399" s="42" t="s">
        <v>440</v>
      </c>
      <c r="F399" s="42" t="s">
        <v>607</v>
      </c>
      <c r="G399" s="42"/>
      <c r="H399" s="43">
        <f>SUM(H400,H402)</f>
        <v>3000000</v>
      </c>
      <c r="I399" s="43">
        <f>SUM(I400,I402)</f>
        <v>0</v>
      </c>
      <c r="J399" s="43">
        <f>SUM(J400,J402)</f>
        <v>0</v>
      </c>
      <c r="K399" s="39">
        <f t="shared" si="79"/>
        <v>3000000</v>
      </c>
      <c r="L399" s="44">
        <f>SUM(L400,L402)</f>
        <v>8000</v>
      </c>
      <c r="M399" s="44">
        <f>SUM(M400,M402)</f>
        <v>8000</v>
      </c>
      <c r="N399" s="44">
        <f>SUM(N400,N402)</f>
        <v>8000</v>
      </c>
      <c r="O399" s="40">
        <f t="shared" si="99"/>
        <v>100</v>
      </c>
    </row>
    <row r="400" spans="1:15" s="5" customFormat="1" ht="37.5" hidden="1">
      <c r="A400" s="69"/>
      <c r="B400" s="41" t="s">
        <v>499</v>
      </c>
      <c r="C400" s="42" t="s">
        <v>669</v>
      </c>
      <c r="D400" s="42" t="s">
        <v>464</v>
      </c>
      <c r="E400" s="42" t="s">
        <v>440</v>
      </c>
      <c r="F400" s="42" t="s">
        <v>500</v>
      </c>
      <c r="G400" s="42"/>
      <c r="H400" s="43">
        <f>H401</f>
        <v>0</v>
      </c>
      <c r="I400" s="43">
        <f>I401</f>
        <v>0</v>
      </c>
      <c r="J400" s="43">
        <f>J401</f>
        <v>0</v>
      </c>
      <c r="K400" s="39">
        <f t="shared" si="79"/>
        <v>0</v>
      </c>
      <c r="L400" s="44">
        <f>L401</f>
        <v>0</v>
      </c>
      <c r="M400" s="49"/>
      <c r="N400" s="47"/>
      <c r="O400" s="40" t="e">
        <f t="shared" si="99"/>
        <v>#DIV/0!</v>
      </c>
    </row>
    <row r="401" spans="1:15" s="5" customFormat="1" ht="18.75" hidden="1">
      <c r="A401" s="69"/>
      <c r="B401" s="41" t="s">
        <v>469</v>
      </c>
      <c r="C401" s="42" t="s">
        <v>669</v>
      </c>
      <c r="D401" s="42" t="s">
        <v>464</v>
      </c>
      <c r="E401" s="42" t="s">
        <v>440</v>
      </c>
      <c r="F401" s="42" t="s">
        <v>500</v>
      </c>
      <c r="G401" s="42" t="s">
        <v>470</v>
      </c>
      <c r="H401" s="43"/>
      <c r="I401" s="43"/>
      <c r="J401" s="43"/>
      <c r="K401" s="39">
        <f t="shared" si="79"/>
        <v>0</v>
      </c>
      <c r="L401" s="44"/>
      <c r="M401" s="49"/>
      <c r="N401" s="47"/>
      <c r="O401" s="40" t="e">
        <f t="shared" si="99"/>
        <v>#DIV/0!</v>
      </c>
    </row>
    <row r="402" spans="1:15" s="5" customFormat="1" ht="37.5">
      <c r="A402" s="69"/>
      <c r="B402" s="41" t="s">
        <v>560</v>
      </c>
      <c r="C402" s="42" t="s">
        <v>669</v>
      </c>
      <c r="D402" s="42" t="s">
        <v>464</v>
      </c>
      <c r="E402" s="42" t="s">
        <v>440</v>
      </c>
      <c r="F402" s="42" t="s">
        <v>716</v>
      </c>
      <c r="G402" s="42"/>
      <c r="H402" s="43">
        <f>H403</f>
        <v>3000000</v>
      </c>
      <c r="I402" s="43">
        <f>I403</f>
        <v>0</v>
      </c>
      <c r="J402" s="43">
        <f>J403</f>
        <v>0</v>
      </c>
      <c r="K402" s="39">
        <f t="shared" si="79"/>
        <v>3000000</v>
      </c>
      <c r="L402" s="44">
        <f>L403</f>
        <v>8000</v>
      </c>
      <c r="M402" s="44">
        <f>M403</f>
        <v>8000</v>
      </c>
      <c r="N402" s="44">
        <f>N403</f>
        <v>8000</v>
      </c>
      <c r="O402" s="40">
        <f t="shared" si="99"/>
        <v>100</v>
      </c>
    </row>
    <row r="403" spans="1:15" s="5" customFormat="1" ht="18.75">
      <c r="A403" s="69"/>
      <c r="B403" s="41" t="s">
        <v>469</v>
      </c>
      <c r="C403" s="42" t="s">
        <v>669</v>
      </c>
      <c r="D403" s="42" t="s">
        <v>464</v>
      </c>
      <c r="E403" s="42" t="s">
        <v>440</v>
      </c>
      <c r="F403" s="42" t="s">
        <v>716</v>
      </c>
      <c r="G403" s="42" t="s">
        <v>470</v>
      </c>
      <c r="H403" s="43">
        <v>3000000</v>
      </c>
      <c r="I403" s="43"/>
      <c r="J403" s="43"/>
      <c r="K403" s="39">
        <f t="shared" si="79"/>
        <v>3000000</v>
      </c>
      <c r="L403" s="44">
        <v>8000</v>
      </c>
      <c r="M403" s="44">
        <v>8000</v>
      </c>
      <c r="N403" s="47">
        <v>8000</v>
      </c>
      <c r="O403" s="40">
        <f t="shared" si="99"/>
        <v>100</v>
      </c>
    </row>
    <row r="404" spans="1:15" s="5" customFormat="1" ht="19.5" customHeight="1" hidden="1">
      <c r="A404" s="69"/>
      <c r="B404" s="41" t="s">
        <v>154</v>
      </c>
      <c r="C404" s="42" t="s">
        <v>669</v>
      </c>
      <c r="D404" s="42" t="s">
        <v>464</v>
      </c>
      <c r="E404" s="42" t="s">
        <v>440</v>
      </c>
      <c r="F404" s="42" t="s">
        <v>234</v>
      </c>
      <c r="G404" s="42"/>
      <c r="H404" s="43">
        <f aca="true" t="shared" si="107" ref="H404:J406">H405</f>
        <v>0</v>
      </c>
      <c r="I404" s="43">
        <f t="shared" si="107"/>
        <v>0</v>
      </c>
      <c r="J404" s="43">
        <f t="shared" si="107"/>
        <v>0</v>
      </c>
      <c r="K404" s="39">
        <f t="shared" si="79"/>
        <v>0</v>
      </c>
      <c r="L404" s="44">
        <f>L405</f>
        <v>0</v>
      </c>
      <c r="M404" s="49"/>
      <c r="N404" s="47"/>
      <c r="O404" s="40" t="e">
        <f t="shared" si="99"/>
        <v>#DIV/0!</v>
      </c>
    </row>
    <row r="405" spans="1:15" s="5" customFormat="1" ht="37.5" hidden="1">
      <c r="A405" s="69"/>
      <c r="B405" s="41" t="s">
        <v>599</v>
      </c>
      <c r="C405" s="42" t="s">
        <v>669</v>
      </c>
      <c r="D405" s="42" t="s">
        <v>464</v>
      </c>
      <c r="E405" s="42" t="s">
        <v>440</v>
      </c>
      <c r="F405" s="42" t="s">
        <v>600</v>
      </c>
      <c r="G405" s="42"/>
      <c r="H405" s="43">
        <f t="shared" si="107"/>
        <v>0</v>
      </c>
      <c r="I405" s="43">
        <f t="shared" si="107"/>
        <v>0</v>
      </c>
      <c r="J405" s="43">
        <f t="shared" si="107"/>
        <v>0</v>
      </c>
      <c r="K405" s="39">
        <f t="shared" si="79"/>
        <v>0</v>
      </c>
      <c r="L405" s="44">
        <f>L406</f>
        <v>0</v>
      </c>
      <c r="M405" s="49"/>
      <c r="N405" s="47"/>
      <c r="O405" s="40" t="e">
        <f t="shared" si="99"/>
        <v>#DIV/0!</v>
      </c>
    </row>
    <row r="406" spans="1:15" s="5" customFormat="1" ht="34.5" customHeight="1" hidden="1">
      <c r="A406" s="69"/>
      <c r="B406" s="41" t="s">
        <v>237</v>
      </c>
      <c r="C406" s="42" t="s">
        <v>669</v>
      </c>
      <c r="D406" s="42" t="s">
        <v>464</v>
      </c>
      <c r="E406" s="42" t="s">
        <v>440</v>
      </c>
      <c r="F406" s="42" t="s">
        <v>238</v>
      </c>
      <c r="G406" s="42"/>
      <c r="H406" s="43">
        <f t="shared" si="107"/>
        <v>0</v>
      </c>
      <c r="I406" s="43">
        <f t="shared" si="107"/>
        <v>0</v>
      </c>
      <c r="J406" s="43">
        <f t="shared" si="107"/>
        <v>0</v>
      </c>
      <c r="K406" s="39">
        <f t="shared" si="79"/>
        <v>0</v>
      </c>
      <c r="L406" s="44">
        <f>L407</f>
        <v>0</v>
      </c>
      <c r="M406" s="49"/>
      <c r="N406" s="47"/>
      <c r="O406" s="40" t="e">
        <f t="shared" si="99"/>
        <v>#DIV/0!</v>
      </c>
    </row>
    <row r="407" spans="1:15" s="5" customFormat="1" ht="18.75" hidden="1">
      <c r="A407" s="69"/>
      <c r="B407" s="41" t="s">
        <v>595</v>
      </c>
      <c r="C407" s="42" t="s">
        <v>669</v>
      </c>
      <c r="D407" s="42" t="s">
        <v>464</v>
      </c>
      <c r="E407" s="42" t="s">
        <v>440</v>
      </c>
      <c r="F407" s="42" t="s">
        <v>238</v>
      </c>
      <c r="G407" s="42" t="s">
        <v>596</v>
      </c>
      <c r="H407" s="43"/>
      <c r="I407" s="43"/>
      <c r="J407" s="43"/>
      <c r="K407" s="39">
        <f t="shared" si="79"/>
        <v>0</v>
      </c>
      <c r="L407" s="44">
        <v>0</v>
      </c>
      <c r="M407" s="49"/>
      <c r="N407" s="47"/>
      <c r="O407" s="40" t="e">
        <f t="shared" si="99"/>
        <v>#DIV/0!</v>
      </c>
    </row>
    <row r="408" spans="1:15" s="5" customFormat="1" ht="18.75">
      <c r="A408" s="69"/>
      <c r="B408" s="41" t="s">
        <v>154</v>
      </c>
      <c r="C408" s="42" t="s">
        <v>669</v>
      </c>
      <c r="D408" s="42" t="s">
        <v>464</v>
      </c>
      <c r="E408" s="42" t="s">
        <v>440</v>
      </c>
      <c r="F408" s="42" t="s">
        <v>530</v>
      </c>
      <c r="G408" s="42"/>
      <c r="H408" s="43">
        <f>SUM(H409,H411)</f>
        <v>300000</v>
      </c>
      <c r="I408" s="43">
        <f>SUM(I409,I411)</f>
        <v>0</v>
      </c>
      <c r="J408" s="43">
        <f>SUM(J409,J411)</f>
        <v>0</v>
      </c>
      <c r="K408" s="39">
        <f t="shared" si="79"/>
        <v>300000</v>
      </c>
      <c r="L408" s="44">
        <f>SUM(L409,L411)</f>
        <v>1080</v>
      </c>
      <c r="M408" s="44">
        <f>SUM(M409,M411)</f>
        <v>1080</v>
      </c>
      <c r="N408" s="44">
        <f>SUM(N409,N411)</f>
        <v>1067.7</v>
      </c>
      <c r="O408" s="40">
        <f t="shared" si="99"/>
        <v>98.86111111111111</v>
      </c>
    </row>
    <row r="409" spans="1:15" s="5" customFormat="1" ht="56.25" customHeight="1">
      <c r="A409" s="69"/>
      <c r="B409" s="41" t="s">
        <v>206</v>
      </c>
      <c r="C409" s="42" t="s">
        <v>669</v>
      </c>
      <c r="D409" s="42" t="s">
        <v>464</v>
      </c>
      <c r="E409" s="42" t="s">
        <v>440</v>
      </c>
      <c r="F409" s="42" t="s">
        <v>205</v>
      </c>
      <c r="G409" s="42"/>
      <c r="H409" s="43">
        <f>H410</f>
        <v>300000</v>
      </c>
      <c r="I409" s="43">
        <f>I410</f>
        <v>0</v>
      </c>
      <c r="J409" s="43">
        <f>J410</f>
        <v>0</v>
      </c>
      <c r="K409" s="39">
        <f t="shared" si="79"/>
        <v>300000</v>
      </c>
      <c r="L409" s="44">
        <f>L410</f>
        <v>1080</v>
      </c>
      <c r="M409" s="44">
        <f>M410</f>
        <v>1080</v>
      </c>
      <c r="N409" s="44">
        <f>N410</f>
        <v>1067.7</v>
      </c>
      <c r="O409" s="40">
        <f t="shared" si="99"/>
        <v>98.86111111111111</v>
      </c>
    </row>
    <row r="410" spans="1:15" s="5" customFormat="1" ht="21" customHeight="1">
      <c r="A410" s="69"/>
      <c r="B410" s="41" t="s">
        <v>469</v>
      </c>
      <c r="C410" s="42" t="s">
        <v>669</v>
      </c>
      <c r="D410" s="42" t="s">
        <v>464</v>
      </c>
      <c r="E410" s="42" t="s">
        <v>440</v>
      </c>
      <c r="F410" s="42" t="s">
        <v>205</v>
      </c>
      <c r="G410" s="42" t="s">
        <v>470</v>
      </c>
      <c r="H410" s="43">
        <v>300000</v>
      </c>
      <c r="I410" s="43"/>
      <c r="J410" s="43"/>
      <c r="K410" s="39">
        <f t="shared" si="79"/>
        <v>300000</v>
      </c>
      <c r="L410" s="48">
        <v>1080</v>
      </c>
      <c r="M410" s="48">
        <v>1080</v>
      </c>
      <c r="N410" s="47">
        <v>1067.7</v>
      </c>
      <c r="O410" s="40">
        <f t="shared" si="99"/>
        <v>98.86111111111111</v>
      </c>
    </row>
    <row r="411" spans="1:15" s="5" customFormat="1" ht="18.75" hidden="1">
      <c r="A411" s="69"/>
      <c r="B411" s="41" t="s">
        <v>285</v>
      </c>
      <c r="C411" s="42" t="s">
        <v>669</v>
      </c>
      <c r="D411" s="42" t="s">
        <v>464</v>
      </c>
      <c r="E411" s="42" t="s">
        <v>440</v>
      </c>
      <c r="F411" s="42" t="s">
        <v>351</v>
      </c>
      <c r="G411" s="42"/>
      <c r="H411" s="43">
        <f>H412</f>
        <v>0</v>
      </c>
      <c r="I411" s="43">
        <f>I412</f>
        <v>0</v>
      </c>
      <c r="J411" s="43">
        <f>J412</f>
        <v>0</v>
      </c>
      <c r="K411" s="39">
        <f t="shared" si="79"/>
        <v>0</v>
      </c>
      <c r="L411" s="44">
        <f>L412</f>
        <v>0</v>
      </c>
      <c r="M411" s="49"/>
      <c r="N411" s="47"/>
      <c r="O411" s="40" t="e">
        <f t="shared" si="99"/>
        <v>#DIV/0!</v>
      </c>
    </row>
    <row r="412" spans="1:15" s="5" customFormat="1" ht="18.75" hidden="1">
      <c r="A412" s="69"/>
      <c r="B412" s="41" t="s">
        <v>665</v>
      </c>
      <c r="C412" s="42" t="s">
        <v>669</v>
      </c>
      <c r="D412" s="42" t="s">
        <v>464</v>
      </c>
      <c r="E412" s="42" t="s">
        <v>440</v>
      </c>
      <c r="F412" s="42" t="s">
        <v>351</v>
      </c>
      <c r="G412" s="42" t="s">
        <v>666</v>
      </c>
      <c r="H412" s="43"/>
      <c r="I412" s="43"/>
      <c r="J412" s="43"/>
      <c r="K412" s="39">
        <f t="shared" si="79"/>
        <v>0</v>
      </c>
      <c r="L412" s="44">
        <v>0</v>
      </c>
      <c r="M412" s="49"/>
      <c r="N412" s="47"/>
      <c r="O412" s="40" t="e">
        <f t="shared" si="99"/>
        <v>#DIV/0!</v>
      </c>
    </row>
    <row r="413" spans="1:15" s="5" customFormat="1" ht="18.75">
      <c r="A413" s="69" t="s">
        <v>207</v>
      </c>
      <c r="B413" s="41" t="s">
        <v>671</v>
      </c>
      <c r="C413" s="42" t="s">
        <v>669</v>
      </c>
      <c r="D413" s="42" t="s">
        <v>464</v>
      </c>
      <c r="E413" s="42" t="s">
        <v>438</v>
      </c>
      <c r="F413" s="42"/>
      <c r="G413" s="42"/>
      <c r="H413" s="43">
        <f>SUM(H419,H422,H430)</f>
        <v>145853155</v>
      </c>
      <c r="I413" s="43">
        <f>SUM(I419,I422,I430)</f>
        <v>-92000</v>
      </c>
      <c r="J413" s="43">
        <f>SUM(J419,J422,J430)</f>
        <v>0</v>
      </c>
      <c r="K413" s="39">
        <f t="shared" si="79"/>
        <v>145761155</v>
      </c>
      <c r="L413" s="44">
        <f>SUM(L414,L419,L422,L427,L430,L443,L446)</f>
        <v>518261.7</v>
      </c>
      <c r="M413" s="44">
        <f>SUM(M414,M419,M422,M427,M430,M443,M446)</f>
        <v>518261.7</v>
      </c>
      <c r="N413" s="44">
        <f>SUM(N414,N419,N422,N427,N430,N443,N446)</f>
        <v>512002.89999999997</v>
      </c>
      <c r="O413" s="40">
        <f t="shared" si="99"/>
        <v>98.79234757266454</v>
      </c>
    </row>
    <row r="414" spans="1:15" s="5" customFormat="1" ht="18.75">
      <c r="A414" s="69"/>
      <c r="B414" s="41" t="s">
        <v>344</v>
      </c>
      <c r="C414" s="42" t="s">
        <v>669</v>
      </c>
      <c r="D414" s="42" t="s">
        <v>464</v>
      </c>
      <c r="E414" s="42" t="s">
        <v>438</v>
      </c>
      <c r="F414" s="42" t="s">
        <v>345</v>
      </c>
      <c r="G414" s="42"/>
      <c r="H414" s="43"/>
      <c r="I414" s="43"/>
      <c r="J414" s="43"/>
      <c r="K414" s="39"/>
      <c r="L414" s="44">
        <f aca="true" t="shared" si="108" ref="L414:N415">SUM(L415)</f>
        <v>255953</v>
      </c>
      <c r="M414" s="44">
        <f t="shared" si="108"/>
        <v>255953</v>
      </c>
      <c r="N414" s="44">
        <f t="shared" si="108"/>
        <v>254578.8</v>
      </c>
      <c r="O414" s="40">
        <f t="shared" si="99"/>
        <v>99.46310455435177</v>
      </c>
    </row>
    <row r="415" spans="1:15" s="5" customFormat="1" ht="18.75">
      <c r="A415" s="69"/>
      <c r="B415" s="41" t="s">
        <v>346</v>
      </c>
      <c r="C415" s="42" t="s">
        <v>669</v>
      </c>
      <c r="D415" s="42" t="s">
        <v>464</v>
      </c>
      <c r="E415" s="42" t="s">
        <v>438</v>
      </c>
      <c r="F415" s="42" t="s">
        <v>347</v>
      </c>
      <c r="G415" s="42"/>
      <c r="H415" s="43"/>
      <c r="I415" s="43"/>
      <c r="J415" s="43"/>
      <c r="K415" s="39"/>
      <c r="L415" s="44">
        <f t="shared" si="108"/>
        <v>255953</v>
      </c>
      <c r="M415" s="44">
        <f t="shared" si="108"/>
        <v>255953</v>
      </c>
      <c r="N415" s="44">
        <f t="shared" si="108"/>
        <v>254578.8</v>
      </c>
      <c r="O415" s="40">
        <f t="shared" si="99"/>
        <v>99.46310455435177</v>
      </c>
    </row>
    <row r="416" spans="1:15" s="5" customFormat="1" ht="75">
      <c r="A416" s="69"/>
      <c r="B416" s="41" t="s">
        <v>208</v>
      </c>
      <c r="C416" s="42" t="s">
        <v>669</v>
      </c>
      <c r="D416" s="42" t="s">
        <v>464</v>
      </c>
      <c r="E416" s="42" t="s">
        <v>438</v>
      </c>
      <c r="F416" s="42" t="s">
        <v>348</v>
      </c>
      <c r="G416" s="42"/>
      <c r="H416" s="43"/>
      <c r="I416" s="43"/>
      <c r="J416" s="43"/>
      <c r="K416" s="39"/>
      <c r="L416" s="44">
        <f>SUM(L417+L418)</f>
        <v>255953</v>
      </c>
      <c r="M416" s="44">
        <f>SUM(M417+M418)</f>
        <v>255953</v>
      </c>
      <c r="N416" s="44">
        <f>SUM(N417+N418)</f>
        <v>254578.8</v>
      </c>
      <c r="O416" s="40">
        <f t="shared" si="99"/>
        <v>99.46310455435177</v>
      </c>
    </row>
    <row r="417" spans="1:15" s="5" customFormat="1" ht="18.75">
      <c r="A417" s="69"/>
      <c r="B417" s="41" t="s">
        <v>469</v>
      </c>
      <c r="C417" s="42" t="s">
        <v>669</v>
      </c>
      <c r="D417" s="42" t="s">
        <v>464</v>
      </c>
      <c r="E417" s="42" t="s">
        <v>438</v>
      </c>
      <c r="F417" s="42" t="s">
        <v>348</v>
      </c>
      <c r="G417" s="42" t="s">
        <v>470</v>
      </c>
      <c r="H417" s="43"/>
      <c r="I417" s="43"/>
      <c r="J417" s="43"/>
      <c r="K417" s="39"/>
      <c r="L417" s="44">
        <v>200030.8</v>
      </c>
      <c r="M417" s="44">
        <v>200030.8</v>
      </c>
      <c r="N417" s="44">
        <v>199221.1</v>
      </c>
      <c r="O417" s="40">
        <f t="shared" si="99"/>
        <v>99.59521233730005</v>
      </c>
    </row>
    <row r="418" spans="1:15" s="5" customFormat="1" ht="18.75">
      <c r="A418" s="69"/>
      <c r="B418" s="41" t="s">
        <v>620</v>
      </c>
      <c r="C418" s="42" t="s">
        <v>669</v>
      </c>
      <c r="D418" s="42" t="s">
        <v>464</v>
      </c>
      <c r="E418" s="42" t="s">
        <v>438</v>
      </c>
      <c r="F418" s="42" t="s">
        <v>348</v>
      </c>
      <c r="G418" s="42" t="s">
        <v>621</v>
      </c>
      <c r="H418" s="43"/>
      <c r="I418" s="43"/>
      <c r="J418" s="43"/>
      <c r="K418" s="39"/>
      <c r="L418" s="44">
        <v>55922.2</v>
      </c>
      <c r="M418" s="44">
        <v>55922.2</v>
      </c>
      <c r="N418" s="44">
        <v>55357.7</v>
      </c>
      <c r="O418" s="40">
        <f t="shared" si="99"/>
        <v>98.99056188776551</v>
      </c>
    </row>
    <row r="419" spans="1:15" s="5" customFormat="1" ht="21" customHeight="1" hidden="1">
      <c r="A419" s="69"/>
      <c r="B419" s="41" t="s">
        <v>606</v>
      </c>
      <c r="C419" s="42" t="s">
        <v>669</v>
      </c>
      <c r="D419" s="42" t="s">
        <v>464</v>
      </c>
      <c r="E419" s="42" t="s">
        <v>438</v>
      </c>
      <c r="F419" s="42" t="s">
        <v>607</v>
      </c>
      <c r="G419" s="42"/>
      <c r="H419" s="43">
        <f aca="true" t="shared" si="109" ref="H419:J420">H420</f>
        <v>100000</v>
      </c>
      <c r="I419" s="43">
        <f t="shared" si="109"/>
        <v>0</v>
      </c>
      <c r="J419" s="43">
        <f t="shared" si="109"/>
        <v>0</v>
      </c>
      <c r="K419" s="39">
        <f t="shared" si="79"/>
        <v>100000</v>
      </c>
      <c r="L419" s="44">
        <f aca="true" t="shared" si="110" ref="L419:N420">L420</f>
        <v>0</v>
      </c>
      <c r="M419" s="44">
        <f t="shared" si="110"/>
        <v>0</v>
      </c>
      <c r="N419" s="44">
        <f t="shared" si="110"/>
        <v>0</v>
      </c>
      <c r="O419" s="40" t="e">
        <f t="shared" si="99"/>
        <v>#DIV/0!</v>
      </c>
    </row>
    <row r="420" spans="1:15" s="5" customFormat="1" ht="39" customHeight="1" hidden="1">
      <c r="A420" s="69"/>
      <c r="B420" s="41" t="s">
        <v>719</v>
      </c>
      <c r="C420" s="42" t="s">
        <v>669</v>
      </c>
      <c r="D420" s="42" t="s">
        <v>464</v>
      </c>
      <c r="E420" s="42" t="s">
        <v>438</v>
      </c>
      <c r="F420" s="42" t="s">
        <v>720</v>
      </c>
      <c r="G420" s="42"/>
      <c r="H420" s="43">
        <f t="shared" si="109"/>
        <v>100000</v>
      </c>
      <c r="I420" s="43">
        <f t="shared" si="109"/>
        <v>0</v>
      </c>
      <c r="J420" s="43">
        <f t="shared" si="109"/>
        <v>0</v>
      </c>
      <c r="K420" s="39">
        <f t="shared" si="79"/>
        <v>100000</v>
      </c>
      <c r="L420" s="44">
        <f t="shared" si="110"/>
        <v>0</v>
      </c>
      <c r="M420" s="44">
        <f t="shared" si="110"/>
        <v>0</v>
      </c>
      <c r="N420" s="44">
        <f t="shared" si="110"/>
        <v>0</v>
      </c>
      <c r="O420" s="40" t="e">
        <f t="shared" si="99"/>
        <v>#DIV/0!</v>
      </c>
    </row>
    <row r="421" spans="1:15" s="5" customFormat="1" ht="18.75" hidden="1">
      <c r="A421" s="69"/>
      <c r="B421" s="41" t="s">
        <v>469</v>
      </c>
      <c r="C421" s="42" t="s">
        <v>669</v>
      </c>
      <c r="D421" s="42" t="s">
        <v>464</v>
      </c>
      <c r="E421" s="42" t="s">
        <v>438</v>
      </c>
      <c r="F421" s="42" t="s">
        <v>720</v>
      </c>
      <c r="G421" s="42" t="s">
        <v>470</v>
      </c>
      <c r="H421" s="43">
        <v>100000</v>
      </c>
      <c r="I421" s="43"/>
      <c r="J421" s="43"/>
      <c r="K421" s="39">
        <f t="shared" si="79"/>
        <v>100000</v>
      </c>
      <c r="L421" s="44">
        <v>0</v>
      </c>
      <c r="M421" s="48">
        <v>0</v>
      </c>
      <c r="N421" s="47">
        <v>0</v>
      </c>
      <c r="O421" s="40" t="e">
        <f t="shared" si="99"/>
        <v>#DIV/0!</v>
      </c>
    </row>
    <row r="422" spans="1:15" s="5" customFormat="1" ht="18.75">
      <c r="A422" s="69"/>
      <c r="B422" s="51" t="s">
        <v>22</v>
      </c>
      <c r="C422" s="42" t="s">
        <v>669</v>
      </c>
      <c r="D422" s="42" t="s">
        <v>464</v>
      </c>
      <c r="E422" s="42" t="s">
        <v>438</v>
      </c>
      <c r="F422" s="42" t="s">
        <v>527</v>
      </c>
      <c r="G422" s="42"/>
      <c r="H422" s="43">
        <f>H423+H425</f>
        <v>4315855</v>
      </c>
      <c r="I422" s="43">
        <f>I423+I425</f>
        <v>0</v>
      </c>
      <c r="J422" s="43">
        <f>J423+J425</f>
        <v>0</v>
      </c>
      <c r="K422" s="39">
        <f t="shared" si="79"/>
        <v>4315855</v>
      </c>
      <c r="L422" s="44">
        <f>L423+L425</f>
        <v>22150</v>
      </c>
      <c r="M422" s="44">
        <f>M423+M425</f>
        <v>22150</v>
      </c>
      <c r="N422" s="44">
        <f>N423+N425</f>
        <v>22150</v>
      </c>
      <c r="O422" s="40">
        <f t="shared" si="99"/>
        <v>100</v>
      </c>
    </row>
    <row r="423" spans="1:15" s="5" customFormat="1" ht="54" customHeight="1">
      <c r="A423" s="69"/>
      <c r="B423" s="41" t="s">
        <v>422</v>
      </c>
      <c r="C423" s="42" t="s">
        <v>669</v>
      </c>
      <c r="D423" s="42" t="s">
        <v>464</v>
      </c>
      <c r="E423" s="42" t="s">
        <v>438</v>
      </c>
      <c r="F423" s="42" t="s">
        <v>423</v>
      </c>
      <c r="G423" s="42"/>
      <c r="H423" s="43">
        <f>H424</f>
        <v>4315855</v>
      </c>
      <c r="I423" s="43">
        <f>I424</f>
        <v>0</v>
      </c>
      <c r="J423" s="43">
        <f>J424</f>
        <v>0</v>
      </c>
      <c r="K423" s="39">
        <f t="shared" si="79"/>
        <v>4315855</v>
      </c>
      <c r="L423" s="44">
        <f>L424</f>
        <v>13150</v>
      </c>
      <c r="M423" s="44">
        <f>M424</f>
        <v>13150</v>
      </c>
      <c r="N423" s="44">
        <f>N424</f>
        <v>13150</v>
      </c>
      <c r="O423" s="40">
        <f t="shared" si="99"/>
        <v>100</v>
      </c>
    </row>
    <row r="424" spans="1:15" s="5" customFormat="1" ht="18.75">
      <c r="A424" s="69"/>
      <c r="B424" s="41" t="s">
        <v>469</v>
      </c>
      <c r="C424" s="42" t="s">
        <v>669</v>
      </c>
      <c r="D424" s="42" t="s">
        <v>464</v>
      </c>
      <c r="E424" s="42" t="s">
        <v>438</v>
      </c>
      <c r="F424" s="42" t="s">
        <v>423</v>
      </c>
      <c r="G424" s="42" t="s">
        <v>470</v>
      </c>
      <c r="H424" s="43">
        <v>4315855</v>
      </c>
      <c r="I424" s="43"/>
      <c r="J424" s="43"/>
      <c r="K424" s="39">
        <f t="shared" si="79"/>
        <v>4315855</v>
      </c>
      <c r="L424" s="40">
        <v>13150</v>
      </c>
      <c r="M424" s="40">
        <v>13150</v>
      </c>
      <c r="N424" s="47">
        <v>13150</v>
      </c>
      <c r="O424" s="40">
        <f t="shared" si="99"/>
        <v>100</v>
      </c>
    </row>
    <row r="425" spans="1:15" s="5" customFormat="1" ht="56.25">
      <c r="A425" s="69"/>
      <c r="B425" s="41" t="s">
        <v>209</v>
      </c>
      <c r="C425" s="42" t="s">
        <v>669</v>
      </c>
      <c r="D425" s="42" t="s">
        <v>464</v>
      </c>
      <c r="E425" s="42" t="s">
        <v>438</v>
      </c>
      <c r="F425" s="42" t="s">
        <v>210</v>
      </c>
      <c r="G425" s="42"/>
      <c r="H425" s="43">
        <f>H426</f>
        <v>0</v>
      </c>
      <c r="I425" s="43">
        <f>I426</f>
        <v>0</v>
      </c>
      <c r="J425" s="43">
        <f>J426</f>
        <v>0</v>
      </c>
      <c r="K425" s="39">
        <f t="shared" si="79"/>
        <v>0</v>
      </c>
      <c r="L425" s="44">
        <f>L426</f>
        <v>9000</v>
      </c>
      <c r="M425" s="44">
        <f>M426</f>
        <v>9000</v>
      </c>
      <c r="N425" s="44">
        <f>N426</f>
        <v>9000</v>
      </c>
      <c r="O425" s="40">
        <f t="shared" si="99"/>
        <v>100</v>
      </c>
    </row>
    <row r="426" spans="1:15" s="5" customFormat="1" ht="18.75">
      <c r="A426" s="69"/>
      <c r="B426" s="41" t="s">
        <v>469</v>
      </c>
      <c r="C426" s="42" t="s">
        <v>669</v>
      </c>
      <c r="D426" s="42" t="s">
        <v>464</v>
      </c>
      <c r="E426" s="42" t="s">
        <v>438</v>
      </c>
      <c r="F426" s="42" t="s">
        <v>210</v>
      </c>
      <c r="G426" s="42" t="s">
        <v>470</v>
      </c>
      <c r="H426" s="43"/>
      <c r="I426" s="43"/>
      <c r="J426" s="43"/>
      <c r="K426" s="39">
        <f t="shared" si="79"/>
        <v>0</v>
      </c>
      <c r="L426" s="48">
        <v>9000</v>
      </c>
      <c r="M426" s="48">
        <v>9000</v>
      </c>
      <c r="N426" s="47">
        <v>9000</v>
      </c>
      <c r="O426" s="40">
        <f t="shared" si="99"/>
        <v>100</v>
      </c>
    </row>
    <row r="427" spans="1:15" s="5" customFormat="1" ht="18.75">
      <c r="A427" s="69"/>
      <c r="B427" s="41" t="s">
        <v>211</v>
      </c>
      <c r="C427" s="42" t="s">
        <v>669</v>
      </c>
      <c r="D427" s="42" t="s">
        <v>464</v>
      </c>
      <c r="E427" s="42" t="s">
        <v>438</v>
      </c>
      <c r="F427" s="42" t="s">
        <v>212</v>
      </c>
      <c r="G427" s="42"/>
      <c r="H427" s="43"/>
      <c r="I427" s="43"/>
      <c r="J427" s="43"/>
      <c r="K427" s="39"/>
      <c r="L427" s="44">
        <f aca="true" t="shared" si="111" ref="L427:N428">SUM(L428)</f>
        <v>70000</v>
      </c>
      <c r="M427" s="44">
        <f t="shared" si="111"/>
        <v>70000</v>
      </c>
      <c r="N427" s="44">
        <f t="shared" si="111"/>
        <v>70000</v>
      </c>
      <c r="O427" s="40">
        <f t="shared" si="99"/>
        <v>100</v>
      </c>
    </row>
    <row r="428" spans="1:15" s="5" customFormat="1" ht="56.25">
      <c r="A428" s="69"/>
      <c r="B428" s="41" t="s">
        <v>213</v>
      </c>
      <c r="C428" s="42" t="s">
        <v>669</v>
      </c>
      <c r="D428" s="42" t="s">
        <v>464</v>
      </c>
      <c r="E428" s="42" t="s">
        <v>438</v>
      </c>
      <c r="F428" s="42" t="s">
        <v>214</v>
      </c>
      <c r="G428" s="42"/>
      <c r="H428" s="43"/>
      <c r="I428" s="43"/>
      <c r="J428" s="43"/>
      <c r="K428" s="39"/>
      <c r="L428" s="44">
        <f t="shared" si="111"/>
        <v>70000</v>
      </c>
      <c r="M428" s="44">
        <f t="shared" si="111"/>
        <v>70000</v>
      </c>
      <c r="N428" s="44">
        <f t="shared" si="111"/>
        <v>70000</v>
      </c>
      <c r="O428" s="40">
        <f t="shared" si="99"/>
        <v>100</v>
      </c>
    </row>
    <row r="429" spans="1:15" s="5" customFormat="1" ht="18.75">
      <c r="A429" s="69"/>
      <c r="B429" s="41" t="s">
        <v>469</v>
      </c>
      <c r="C429" s="42" t="s">
        <v>669</v>
      </c>
      <c r="D429" s="42" t="s">
        <v>464</v>
      </c>
      <c r="E429" s="42" t="s">
        <v>438</v>
      </c>
      <c r="F429" s="42" t="s">
        <v>214</v>
      </c>
      <c r="G429" s="42" t="s">
        <v>470</v>
      </c>
      <c r="H429" s="43"/>
      <c r="I429" s="43"/>
      <c r="J429" s="43"/>
      <c r="K429" s="39"/>
      <c r="L429" s="48">
        <v>70000</v>
      </c>
      <c r="M429" s="48">
        <v>70000</v>
      </c>
      <c r="N429" s="47">
        <v>70000</v>
      </c>
      <c r="O429" s="40">
        <f t="shared" si="99"/>
        <v>100</v>
      </c>
    </row>
    <row r="430" spans="1:15" s="5" customFormat="1" ht="18.75">
      <c r="A430" s="69"/>
      <c r="B430" s="41" t="s">
        <v>671</v>
      </c>
      <c r="C430" s="42" t="s">
        <v>669</v>
      </c>
      <c r="D430" s="42" t="s">
        <v>464</v>
      </c>
      <c r="E430" s="42" t="s">
        <v>438</v>
      </c>
      <c r="F430" s="42" t="s">
        <v>672</v>
      </c>
      <c r="G430" s="42"/>
      <c r="H430" s="43">
        <f>SUM(H431,H433,H436,H438,H440)</f>
        <v>141437300</v>
      </c>
      <c r="I430" s="43">
        <f>SUM(I431,I433,I436,I438,I440)</f>
        <v>-92000</v>
      </c>
      <c r="J430" s="43">
        <f>SUM(J431,J433,J436,J438,J440)</f>
        <v>0</v>
      </c>
      <c r="K430" s="39">
        <f t="shared" si="79"/>
        <v>141345300</v>
      </c>
      <c r="L430" s="44">
        <f>SUM(L431,L433,L436,L438,L440)</f>
        <v>163058.7</v>
      </c>
      <c r="M430" s="44">
        <f>SUM(M431,M433,M436,M438,M440)</f>
        <v>163058.7</v>
      </c>
      <c r="N430" s="44">
        <f>SUM(N431,N433,N436,N438,N440)</f>
        <v>162508.4</v>
      </c>
      <c r="O430" s="40">
        <f t="shared" si="99"/>
        <v>99.66251417434334</v>
      </c>
    </row>
    <row r="431" spans="1:15" s="5" customFormat="1" ht="18.75">
      <c r="A431" s="69"/>
      <c r="B431" s="41" t="s">
        <v>673</v>
      </c>
      <c r="C431" s="42" t="s">
        <v>669</v>
      </c>
      <c r="D431" s="42" t="s">
        <v>464</v>
      </c>
      <c r="E431" s="42" t="s">
        <v>438</v>
      </c>
      <c r="F431" s="42" t="s">
        <v>674</v>
      </c>
      <c r="G431" s="42"/>
      <c r="H431" s="43">
        <f>H432</f>
        <v>38741800</v>
      </c>
      <c r="I431" s="43">
        <f>I432</f>
        <v>-19000</v>
      </c>
      <c r="J431" s="43">
        <f>J432</f>
        <v>0</v>
      </c>
      <c r="K431" s="39">
        <f aca="true" t="shared" si="112" ref="K431:K455">SUM(H431:J431)</f>
        <v>38722800</v>
      </c>
      <c r="L431" s="44">
        <f>L432</f>
        <v>49239.8</v>
      </c>
      <c r="M431" s="44">
        <f>M432</f>
        <v>49239.8</v>
      </c>
      <c r="N431" s="44">
        <f>N432</f>
        <v>49025.7</v>
      </c>
      <c r="O431" s="40">
        <f t="shared" si="99"/>
        <v>99.56518913561793</v>
      </c>
    </row>
    <row r="432" spans="1:15" s="5" customFormat="1" ht="18.75">
      <c r="A432" s="69"/>
      <c r="B432" s="41" t="s">
        <v>469</v>
      </c>
      <c r="C432" s="42" t="s">
        <v>669</v>
      </c>
      <c r="D432" s="42" t="s">
        <v>464</v>
      </c>
      <c r="E432" s="42" t="s">
        <v>438</v>
      </c>
      <c r="F432" s="42" t="s">
        <v>674</v>
      </c>
      <c r="G432" s="42" t="s">
        <v>470</v>
      </c>
      <c r="H432" s="43">
        <v>38741800</v>
      </c>
      <c r="I432" s="43">
        <v>-19000</v>
      </c>
      <c r="J432" s="43"/>
      <c r="K432" s="39">
        <f t="shared" si="112"/>
        <v>38722800</v>
      </c>
      <c r="L432" s="44">
        <v>49239.8</v>
      </c>
      <c r="M432" s="44">
        <v>49239.8</v>
      </c>
      <c r="N432" s="47">
        <v>49025.7</v>
      </c>
      <c r="O432" s="40">
        <f t="shared" si="99"/>
        <v>99.56518913561793</v>
      </c>
    </row>
    <row r="433" spans="1:15" s="5" customFormat="1" ht="53.25" customHeight="1" hidden="1">
      <c r="A433" s="69"/>
      <c r="B433" s="41" t="s">
        <v>675</v>
      </c>
      <c r="C433" s="42" t="s">
        <v>669</v>
      </c>
      <c r="D433" s="42" t="s">
        <v>464</v>
      </c>
      <c r="E433" s="42" t="s">
        <v>438</v>
      </c>
      <c r="F433" s="42" t="s">
        <v>676</v>
      </c>
      <c r="G433" s="42"/>
      <c r="H433" s="43">
        <f>H434+H435</f>
        <v>0</v>
      </c>
      <c r="I433" s="43">
        <f>I434+I435</f>
        <v>0</v>
      </c>
      <c r="J433" s="43">
        <f>J434+J435</f>
        <v>0</v>
      </c>
      <c r="K433" s="39">
        <f t="shared" si="112"/>
        <v>0</v>
      </c>
      <c r="L433" s="44">
        <f>L434+L435</f>
        <v>0</v>
      </c>
      <c r="M433" s="49"/>
      <c r="N433" s="47"/>
      <c r="O433" s="40" t="e">
        <f t="shared" si="99"/>
        <v>#DIV/0!</v>
      </c>
    </row>
    <row r="434" spans="1:15" s="5" customFormat="1" ht="18.75" hidden="1">
      <c r="A434" s="69"/>
      <c r="B434" s="41" t="s">
        <v>469</v>
      </c>
      <c r="C434" s="42" t="s">
        <v>669</v>
      </c>
      <c r="D434" s="42" t="s">
        <v>464</v>
      </c>
      <c r="E434" s="42" t="s">
        <v>438</v>
      </c>
      <c r="F434" s="42" t="s">
        <v>676</v>
      </c>
      <c r="G434" s="42" t="s">
        <v>470</v>
      </c>
      <c r="H434" s="43"/>
      <c r="I434" s="43"/>
      <c r="J434" s="43"/>
      <c r="K434" s="39">
        <f t="shared" si="112"/>
        <v>0</v>
      </c>
      <c r="L434" s="44">
        <v>0</v>
      </c>
      <c r="M434" s="49"/>
      <c r="N434" s="47"/>
      <c r="O434" s="40" t="e">
        <f t="shared" si="99"/>
        <v>#DIV/0!</v>
      </c>
    </row>
    <row r="435" spans="1:15" s="5" customFormat="1" ht="18.75" hidden="1">
      <c r="A435" s="69"/>
      <c r="B435" s="41" t="s">
        <v>620</v>
      </c>
      <c r="C435" s="42" t="s">
        <v>669</v>
      </c>
      <c r="D435" s="42" t="s">
        <v>464</v>
      </c>
      <c r="E435" s="42" t="s">
        <v>438</v>
      </c>
      <c r="F435" s="42" t="s">
        <v>676</v>
      </c>
      <c r="G435" s="42" t="s">
        <v>621</v>
      </c>
      <c r="H435" s="43"/>
      <c r="I435" s="43"/>
      <c r="J435" s="43"/>
      <c r="K435" s="39">
        <f t="shared" si="112"/>
        <v>0</v>
      </c>
      <c r="L435" s="44">
        <v>0</v>
      </c>
      <c r="M435" s="49"/>
      <c r="N435" s="47"/>
      <c r="O435" s="40" t="e">
        <f t="shared" si="99"/>
        <v>#DIV/0!</v>
      </c>
    </row>
    <row r="436" spans="1:15" s="5" customFormat="1" ht="15.75" customHeight="1">
      <c r="A436" s="69"/>
      <c r="B436" s="41" t="s">
        <v>677</v>
      </c>
      <c r="C436" s="42" t="s">
        <v>669</v>
      </c>
      <c r="D436" s="42" t="s">
        <v>464</v>
      </c>
      <c r="E436" s="42" t="s">
        <v>438</v>
      </c>
      <c r="F436" s="42" t="s">
        <v>678</v>
      </c>
      <c r="G436" s="42"/>
      <c r="H436" s="43">
        <f>H437</f>
        <v>56622500</v>
      </c>
      <c r="I436" s="43">
        <f>I437</f>
        <v>27000</v>
      </c>
      <c r="J436" s="43">
        <f>J437</f>
        <v>0</v>
      </c>
      <c r="K436" s="39">
        <f t="shared" si="112"/>
        <v>56649500</v>
      </c>
      <c r="L436" s="44">
        <f>L437</f>
        <v>68071.2</v>
      </c>
      <c r="M436" s="44">
        <f>M437</f>
        <v>68071.2</v>
      </c>
      <c r="N436" s="44">
        <f>N437</f>
        <v>67884.2</v>
      </c>
      <c r="O436" s="40">
        <f t="shared" si="99"/>
        <v>99.72528764000047</v>
      </c>
    </row>
    <row r="437" spans="1:15" s="5" customFormat="1" ht="18.75">
      <c r="A437" s="69"/>
      <c r="B437" s="41" t="s">
        <v>469</v>
      </c>
      <c r="C437" s="42" t="s">
        <v>669</v>
      </c>
      <c r="D437" s="42" t="s">
        <v>464</v>
      </c>
      <c r="E437" s="42" t="s">
        <v>438</v>
      </c>
      <c r="F437" s="42" t="s">
        <v>678</v>
      </c>
      <c r="G437" s="42" t="s">
        <v>470</v>
      </c>
      <c r="H437" s="43">
        <v>56622500</v>
      </c>
      <c r="I437" s="43">
        <v>27000</v>
      </c>
      <c r="J437" s="43"/>
      <c r="K437" s="39">
        <f t="shared" si="112"/>
        <v>56649500</v>
      </c>
      <c r="L437" s="44">
        <v>68071.2</v>
      </c>
      <c r="M437" s="44">
        <v>68071.2</v>
      </c>
      <c r="N437" s="47">
        <v>67884.2</v>
      </c>
      <c r="O437" s="40">
        <f t="shared" si="99"/>
        <v>99.72528764000047</v>
      </c>
    </row>
    <row r="438" spans="1:15" s="5" customFormat="1" ht="18.75">
      <c r="A438" s="69"/>
      <c r="B438" s="41" t="s">
        <v>679</v>
      </c>
      <c r="C438" s="42" t="s">
        <v>669</v>
      </c>
      <c r="D438" s="42" t="s">
        <v>464</v>
      </c>
      <c r="E438" s="42" t="s">
        <v>438</v>
      </c>
      <c r="F438" s="42" t="s">
        <v>680</v>
      </c>
      <c r="G438" s="42"/>
      <c r="H438" s="43">
        <f>H439</f>
        <v>2007400</v>
      </c>
      <c r="I438" s="43">
        <f>I439</f>
        <v>0</v>
      </c>
      <c r="J438" s="43">
        <f>J439</f>
        <v>0</v>
      </c>
      <c r="K438" s="39">
        <f t="shared" si="112"/>
        <v>2007400</v>
      </c>
      <c r="L438" s="44">
        <f>L439</f>
        <v>2933</v>
      </c>
      <c r="M438" s="44">
        <f>M439</f>
        <v>2933</v>
      </c>
      <c r="N438" s="44">
        <f>N439</f>
        <v>2933</v>
      </c>
      <c r="O438" s="40">
        <f t="shared" si="99"/>
        <v>100</v>
      </c>
    </row>
    <row r="439" spans="1:15" s="5" customFormat="1" ht="18.75">
      <c r="A439" s="69"/>
      <c r="B439" s="41" t="s">
        <v>469</v>
      </c>
      <c r="C439" s="42" t="s">
        <v>669</v>
      </c>
      <c r="D439" s="42" t="s">
        <v>464</v>
      </c>
      <c r="E439" s="42" t="s">
        <v>438</v>
      </c>
      <c r="F439" s="42" t="s">
        <v>680</v>
      </c>
      <c r="G439" s="42" t="s">
        <v>470</v>
      </c>
      <c r="H439" s="43">
        <v>2007400</v>
      </c>
      <c r="I439" s="43"/>
      <c r="J439" s="43"/>
      <c r="K439" s="39">
        <f t="shared" si="112"/>
        <v>2007400</v>
      </c>
      <c r="L439" s="44">
        <v>2933</v>
      </c>
      <c r="M439" s="44">
        <v>2933</v>
      </c>
      <c r="N439" s="47">
        <v>2933</v>
      </c>
      <c r="O439" s="40">
        <f t="shared" si="99"/>
        <v>100</v>
      </c>
    </row>
    <row r="440" spans="1:15" s="5" customFormat="1" ht="36" customHeight="1">
      <c r="A440" s="69"/>
      <c r="B440" s="41" t="s">
        <v>681</v>
      </c>
      <c r="C440" s="42" t="s">
        <v>669</v>
      </c>
      <c r="D440" s="42" t="s">
        <v>464</v>
      </c>
      <c r="E440" s="42" t="s">
        <v>438</v>
      </c>
      <c r="F440" s="42" t="s">
        <v>682</v>
      </c>
      <c r="G440" s="42"/>
      <c r="H440" s="43">
        <f>H441+H442</f>
        <v>44065600</v>
      </c>
      <c r="I440" s="43">
        <f>I441+I442</f>
        <v>-100000</v>
      </c>
      <c r="J440" s="43">
        <f>J441+J442</f>
        <v>0</v>
      </c>
      <c r="K440" s="39">
        <f t="shared" si="112"/>
        <v>43965600</v>
      </c>
      <c r="L440" s="44">
        <f>L441+L442</f>
        <v>42814.7</v>
      </c>
      <c r="M440" s="44">
        <f>M441+M442</f>
        <v>42814.7</v>
      </c>
      <c r="N440" s="44">
        <f>N441+N442</f>
        <v>42665.5</v>
      </c>
      <c r="O440" s="40">
        <f t="shared" si="99"/>
        <v>99.65152155684848</v>
      </c>
    </row>
    <row r="441" spans="1:15" s="5" customFormat="1" ht="18.75" hidden="1">
      <c r="A441" s="69"/>
      <c r="B441" s="41" t="s">
        <v>286</v>
      </c>
      <c r="C441" s="42" t="s">
        <v>669</v>
      </c>
      <c r="D441" s="42" t="s">
        <v>464</v>
      </c>
      <c r="E441" s="42" t="s">
        <v>438</v>
      </c>
      <c r="F441" s="42" t="s">
        <v>682</v>
      </c>
      <c r="G441" s="42" t="s">
        <v>666</v>
      </c>
      <c r="H441" s="43">
        <v>896000</v>
      </c>
      <c r="I441" s="43"/>
      <c r="J441" s="43"/>
      <c r="K441" s="39">
        <f t="shared" si="112"/>
        <v>896000</v>
      </c>
      <c r="L441" s="44">
        <v>0</v>
      </c>
      <c r="M441" s="48">
        <v>0</v>
      </c>
      <c r="N441" s="47">
        <v>0</v>
      </c>
      <c r="O441" s="40" t="e">
        <f t="shared" si="99"/>
        <v>#DIV/0!</v>
      </c>
    </row>
    <row r="442" spans="1:15" s="5" customFormat="1" ht="18.75">
      <c r="A442" s="69"/>
      <c r="B442" s="41" t="s">
        <v>469</v>
      </c>
      <c r="C442" s="42" t="s">
        <v>669</v>
      </c>
      <c r="D442" s="42" t="s">
        <v>464</v>
      </c>
      <c r="E442" s="42" t="s">
        <v>438</v>
      </c>
      <c r="F442" s="42" t="s">
        <v>682</v>
      </c>
      <c r="G442" s="42" t="s">
        <v>470</v>
      </c>
      <c r="H442" s="43">
        <v>43169600</v>
      </c>
      <c r="I442" s="43">
        <v>-100000</v>
      </c>
      <c r="J442" s="43"/>
      <c r="K442" s="39">
        <f t="shared" si="112"/>
        <v>43069600</v>
      </c>
      <c r="L442" s="44">
        <v>42814.7</v>
      </c>
      <c r="M442" s="44">
        <v>42814.7</v>
      </c>
      <c r="N442" s="47">
        <v>42665.5</v>
      </c>
      <c r="O442" s="40">
        <f t="shared" si="99"/>
        <v>99.65152155684848</v>
      </c>
    </row>
    <row r="443" spans="1:15" s="5" customFormat="1" ht="18.75">
      <c r="A443" s="69"/>
      <c r="B443" s="41" t="s">
        <v>154</v>
      </c>
      <c r="C443" s="42" t="s">
        <v>669</v>
      </c>
      <c r="D443" s="42" t="s">
        <v>464</v>
      </c>
      <c r="E443" s="42" t="s">
        <v>438</v>
      </c>
      <c r="F443" s="42" t="s">
        <v>530</v>
      </c>
      <c r="G443" s="42"/>
      <c r="H443" s="43"/>
      <c r="I443" s="43"/>
      <c r="J443" s="43"/>
      <c r="K443" s="39"/>
      <c r="L443" s="44">
        <f aca="true" t="shared" si="113" ref="L443:N444">SUM(L444)</f>
        <v>7000</v>
      </c>
      <c r="M443" s="44">
        <f t="shared" si="113"/>
        <v>7000</v>
      </c>
      <c r="N443" s="44">
        <f t="shared" si="113"/>
        <v>2665.8</v>
      </c>
      <c r="O443" s="40">
        <f t="shared" si="99"/>
        <v>38.082857142857144</v>
      </c>
    </row>
    <row r="444" spans="1:15" s="5" customFormat="1" ht="75">
      <c r="A444" s="69"/>
      <c r="B444" s="41" t="s">
        <v>206</v>
      </c>
      <c r="C444" s="42" t="s">
        <v>669</v>
      </c>
      <c r="D444" s="42" t="s">
        <v>464</v>
      </c>
      <c r="E444" s="42" t="s">
        <v>438</v>
      </c>
      <c r="F444" s="42" t="s">
        <v>205</v>
      </c>
      <c r="G444" s="42"/>
      <c r="H444" s="43"/>
      <c r="I444" s="43"/>
      <c r="J444" s="43"/>
      <c r="K444" s="39"/>
      <c r="L444" s="44">
        <f t="shared" si="113"/>
        <v>7000</v>
      </c>
      <c r="M444" s="44">
        <f t="shared" si="113"/>
        <v>7000</v>
      </c>
      <c r="N444" s="44">
        <f t="shared" si="113"/>
        <v>2665.8</v>
      </c>
      <c r="O444" s="40">
        <f t="shared" si="99"/>
        <v>38.082857142857144</v>
      </c>
    </row>
    <row r="445" spans="1:15" s="5" customFormat="1" ht="18.75">
      <c r="A445" s="69"/>
      <c r="B445" s="41" t="s">
        <v>469</v>
      </c>
      <c r="C445" s="42" t="s">
        <v>669</v>
      </c>
      <c r="D445" s="42" t="s">
        <v>464</v>
      </c>
      <c r="E445" s="42" t="s">
        <v>438</v>
      </c>
      <c r="F445" s="42" t="s">
        <v>205</v>
      </c>
      <c r="G445" s="42" t="s">
        <v>470</v>
      </c>
      <c r="H445" s="43"/>
      <c r="I445" s="43"/>
      <c r="J445" s="43"/>
      <c r="K445" s="39"/>
      <c r="L445" s="44">
        <v>7000</v>
      </c>
      <c r="M445" s="44">
        <v>7000</v>
      </c>
      <c r="N445" s="47">
        <v>2665.8</v>
      </c>
      <c r="O445" s="40">
        <f t="shared" si="99"/>
        <v>38.082857142857144</v>
      </c>
    </row>
    <row r="446" spans="1:15" s="5" customFormat="1" ht="56.25">
      <c r="A446" s="69"/>
      <c r="B446" s="41" t="s">
        <v>719</v>
      </c>
      <c r="C446" s="42" t="s">
        <v>669</v>
      </c>
      <c r="D446" s="42" t="s">
        <v>464</v>
      </c>
      <c r="E446" s="42" t="s">
        <v>438</v>
      </c>
      <c r="F446" s="42" t="s">
        <v>215</v>
      </c>
      <c r="G446" s="42"/>
      <c r="H446" s="43"/>
      <c r="I446" s="43"/>
      <c r="J446" s="43"/>
      <c r="K446" s="39"/>
      <c r="L446" s="44">
        <f aca="true" t="shared" si="114" ref="L446:N447">SUM(L447)</f>
        <v>100</v>
      </c>
      <c r="M446" s="44">
        <f t="shared" si="114"/>
        <v>100</v>
      </c>
      <c r="N446" s="44">
        <f t="shared" si="114"/>
        <v>99.9</v>
      </c>
      <c r="O446" s="40">
        <f t="shared" si="99"/>
        <v>99.9</v>
      </c>
    </row>
    <row r="447" spans="1:15" s="5" customFormat="1" ht="39" customHeight="1">
      <c r="A447" s="69"/>
      <c r="B447" s="41" t="s">
        <v>719</v>
      </c>
      <c r="C447" s="42" t="s">
        <v>669</v>
      </c>
      <c r="D447" s="42" t="s">
        <v>464</v>
      </c>
      <c r="E447" s="42" t="s">
        <v>438</v>
      </c>
      <c r="F447" s="42" t="s">
        <v>216</v>
      </c>
      <c r="G447" s="42"/>
      <c r="H447" s="43"/>
      <c r="I447" s="43"/>
      <c r="J447" s="43"/>
      <c r="K447" s="39"/>
      <c r="L447" s="44">
        <f t="shared" si="114"/>
        <v>100</v>
      </c>
      <c r="M447" s="44">
        <f t="shared" si="114"/>
        <v>100</v>
      </c>
      <c r="N447" s="44">
        <f t="shared" si="114"/>
        <v>99.9</v>
      </c>
      <c r="O447" s="40">
        <f t="shared" si="99"/>
        <v>99.9</v>
      </c>
    </row>
    <row r="448" spans="1:15" s="5" customFormat="1" ht="18.75">
      <c r="A448" s="69"/>
      <c r="B448" s="41" t="s">
        <v>469</v>
      </c>
      <c r="C448" s="42" t="s">
        <v>669</v>
      </c>
      <c r="D448" s="42" t="s">
        <v>464</v>
      </c>
      <c r="E448" s="42" t="s">
        <v>438</v>
      </c>
      <c r="F448" s="42" t="s">
        <v>216</v>
      </c>
      <c r="G448" s="42" t="s">
        <v>470</v>
      </c>
      <c r="H448" s="43"/>
      <c r="I448" s="43"/>
      <c r="J448" s="43"/>
      <c r="K448" s="39"/>
      <c r="L448" s="44">
        <v>100</v>
      </c>
      <c r="M448" s="44">
        <v>100</v>
      </c>
      <c r="N448" s="47">
        <v>99.9</v>
      </c>
      <c r="O448" s="40">
        <f t="shared" si="99"/>
        <v>99.9</v>
      </c>
    </row>
    <row r="449" spans="1:15" s="5" customFormat="1" ht="20.25" customHeight="1">
      <c r="A449" s="69" t="s">
        <v>217</v>
      </c>
      <c r="B449" s="41" t="s">
        <v>683</v>
      </c>
      <c r="C449" s="42" t="s">
        <v>669</v>
      </c>
      <c r="D449" s="42" t="s">
        <v>464</v>
      </c>
      <c r="E449" s="42" t="s">
        <v>464</v>
      </c>
      <c r="F449" s="42"/>
      <c r="G449" s="42"/>
      <c r="H449" s="43">
        <f>SUM(H450,H453)</f>
        <v>9397300</v>
      </c>
      <c r="I449" s="43">
        <f>SUM(I450,I453)</f>
        <v>0</v>
      </c>
      <c r="J449" s="43">
        <f>SUM(J450,J453)</f>
        <v>12437500</v>
      </c>
      <c r="K449" s="39">
        <f t="shared" si="112"/>
        <v>21834800</v>
      </c>
      <c r="L449" s="44">
        <f>SUM(L450,L453)</f>
        <v>10300.5</v>
      </c>
      <c r="M449" s="44">
        <f>SUM(M450,M453)</f>
        <v>10300.5</v>
      </c>
      <c r="N449" s="44">
        <f>SUM(N450,N453)</f>
        <v>10085.6</v>
      </c>
      <c r="O449" s="40">
        <f t="shared" si="99"/>
        <v>97.91369351002379</v>
      </c>
    </row>
    <row r="450" spans="1:15" s="5" customFormat="1" ht="56.25" customHeight="1">
      <c r="A450" s="69"/>
      <c r="B450" s="41" t="s">
        <v>445</v>
      </c>
      <c r="C450" s="42" t="s">
        <v>669</v>
      </c>
      <c r="D450" s="42" t="s">
        <v>464</v>
      </c>
      <c r="E450" s="42" t="s">
        <v>464</v>
      </c>
      <c r="F450" s="42" t="s">
        <v>446</v>
      </c>
      <c r="G450" s="42"/>
      <c r="H450" s="43">
        <f aca="true" t="shared" si="115" ref="H450:N451">H451</f>
        <v>9397300</v>
      </c>
      <c r="I450" s="43">
        <f t="shared" si="115"/>
        <v>0</v>
      </c>
      <c r="J450" s="43">
        <f t="shared" si="115"/>
        <v>0</v>
      </c>
      <c r="K450" s="39">
        <f t="shared" si="112"/>
        <v>9397300</v>
      </c>
      <c r="L450" s="44">
        <f t="shared" si="115"/>
        <v>10300.5</v>
      </c>
      <c r="M450" s="44">
        <f t="shared" si="115"/>
        <v>10300.5</v>
      </c>
      <c r="N450" s="44">
        <f t="shared" si="115"/>
        <v>10085.6</v>
      </c>
      <c r="O450" s="40">
        <f t="shared" si="99"/>
        <v>97.91369351002379</v>
      </c>
    </row>
    <row r="451" spans="1:15" s="5" customFormat="1" ht="18.75" customHeight="1">
      <c r="A451" s="69"/>
      <c r="B451" s="41" t="s">
        <v>439</v>
      </c>
      <c r="C451" s="42" t="s">
        <v>669</v>
      </c>
      <c r="D451" s="42" t="s">
        <v>464</v>
      </c>
      <c r="E451" s="42" t="s">
        <v>464</v>
      </c>
      <c r="F451" s="42" t="s">
        <v>447</v>
      </c>
      <c r="G451" s="42"/>
      <c r="H451" s="43">
        <f t="shared" si="115"/>
        <v>9397300</v>
      </c>
      <c r="I451" s="43">
        <f t="shared" si="115"/>
        <v>0</v>
      </c>
      <c r="J451" s="43">
        <f t="shared" si="115"/>
        <v>0</v>
      </c>
      <c r="K451" s="39">
        <f t="shared" si="112"/>
        <v>9397300</v>
      </c>
      <c r="L451" s="44">
        <f t="shared" si="115"/>
        <v>10300.5</v>
      </c>
      <c r="M451" s="44">
        <f t="shared" si="115"/>
        <v>10300.5</v>
      </c>
      <c r="N451" s="44">
        <f t="shared" si="115"/>
        <v>10085.6</v>
      </c>
      <c r="O451" s="40">
        <f t="shared" si="99"/>
        <v>97.91369351002379</v>
      </c>
    </row>
    <row r="452" spans="1:15" s="5" customFormat="1" ht="20.25" customHeight="1">
      <c r="A452" s="69"/>
      <c r="B452" s="41" t="s">
        <v>138</v>
      </c>
      <c r="C452" s="42" t="s">
        <v>669</v>
      </c>
      <c r="D452" s="42" t="s">
        <v>464</v>
      </c>
      <c r="E452" s="42" t="s">
        <v>464</v>
      </c>
      <c r="F452" s="42" t="s">
        <v>447</v>
      </c>
      <c r="G452" s="42" t="s">
        <v>139</v>
      </c>
      <c r="H452" s="43">
        <v>9397300</v>
      </c>
      <c r="I452" s="43"/>
      <c r="J452" s="43"/>
      <c r="K452" s="39">
        <f t="shared" si="112"/>
        <v>9397300</v>
      </c>
      <c r="L452" s="44">
        <v>10300.5</v>
      </c>
      <c r="M452" s="44">
        <v>10300.5</v>
      </c>
      <c r="N452" s="47">
        <v>10085.6</v>
      </c>
      <c r="O452" s="40">
        <f aca="true" t="shared" si="116" ref="O452:O526">N452*100/M452</f>
        <v>97.91369351002379</v>
      </c>
    </row>
    <row r="453" spans="1:15" s="5" customFormat="1" ht="18.75" customHeight="1" hidden="1">
      <c r="A453" s="69"/>
      <c r="B453" s="41" t="s">
        <v>606</v>
      </c>
      <c r="C453" s="42" t="s">
        <v>669</v>
      </c>
      <c r="D453" s="42" t="s">
        <v>464</v>
      </c>
      <c r="E453" s="42" t="s">
        <v>464</v>
      </c>
      <c r="F453" s="42" t="s">
        <v>607</v>
      </c>
      <c r="G453" s="42"/>
      <c r="H453" s="43">
        <f aca="true" t="shared" si="117" ref="H453:J454">H454</f>
        <v>0</v>
      </c>
      <c r="I453" s="43">
        <f t="shared" si="117"/>
        <v>0</v>
      </c>
      <c r="J453" s="43">
        <f t="shared" si="117"/>
        <v>12437500</v>
      </c>
      <c r="K453" s="39">
        <f t="shared" si="112"/>
        <v>12437500</v>
      </c>
      <c r="L453" s="44">
        <f aca="true" t="shared" si="118" ref="L453:N454">L454</f>
        <v>0</v>
      </c>
      <c r="M453" s="44">
        <f t="shared" si="118"/>
        <v>0</v>
      </c>
      <c r="N453" s="44">
        <f t="shared" si="118"/>
        <v>0</v>
      </c>
      <c r="O453" s="40" t="e">
        <f t="shared" si="116"/>
        <v>#DIV/0!</v>
      </c>
    </row>
    <row r="454" spans="1:15" s="5" customFormat="1" ht="39" customHeight="1" hidden="1">
      <c r="A454" s="69"/>
      <c r="B454" s="41" t="s">
        <v>499</v>
      </c>
      <c r="C454" s="42" t="s">
        <v>669</v>
      </c>
      <c r="D454" s="42" t="s">
        <v>464</v>
      </c>
      <c r="E454" s="42" t="s">
        <v>464</v>
      </c>
      <c r="F454" s="42" t="s">
        <v>500</v>
      </c>
      <c r="G454" s="42"/>
      <c r="H454" s="43">
        <f t="shared" si="117"/>
        <v>0</v>
      </c>
      <c r="I454" s="43">
        <f t="shared" si="117"/>
        <v>0</v>
      </c>
      <c r="J454" s="43">
        <f t="shared" si="117"/>
        <v>12437500</v>
      </c>
      <c r="K454" s="39">
        <f t="shared" si="112"/>
        <v>12437500</v>
      </c>
      <c r="L454" s="44">
        <f t="shared" si="118"/>
        <v>0</v>
      </c>
      <c r="M454" s="44">
        <f t="shared" si="118"/>
        <v>0</v>
      </c>
      <c r="N454" s="44">
        <f t="shared" si="118"/>
        <v>0</v>
      </c>
      <c r="O454" s="40" t="e">
        <f t="shared" si="116"/>
        <v>#DIV/0!</v>
      </c>
    </row>
    <row r="455" spans="1:15" s="5" customFormat="1" ht="20.25" customHeight="1" hidden="1">
      <c r="A455" s="69"/>
      <c r="B455" s="41" t="s">
        <v>620</v>
      </c>
      <c r="C455" s="42" t="s">
        <v>669</v>
      </c>
      <c r="D455" s="42" t="s">
        <v>464</v>
      </c>
      <c r="E455" s="42" t="s">
        <v>464</v>
      </c>
      <c r="F455" s="42" t="s">
        <v>500</v>
      </c>
      <c r="G455" s="42" t="s">
        <v>621</v>
      </c>
      <c r="H455" s="43"/>
      <c r="I455" s="43"/>
      <c r="J455" s="43">
        <v>12437500</v>
      </c>
      <c r="K455" s="39">
        <f t="shared" si="112"/>
        <v>12437500</v>
      </c>
      <c r="L455" s="44">
        <v>0</v>
      </c>
      <c r="M455" s="44">
        <v>0</v>
      </c>
      <c r="N455" s="44">
        <v>0</v>
      </c>
      <c r="O455" s="40" t="e">
        <f t="shared" si="116"/>
        <v>#DIV/0!</v>
      </c>
    </row>
    <row r="456" spans="1:15" s="5" customFormat="1" ht="39" customHeight="1">
      <c r="A456" s="69" t="s">
        <v>684</v>
      </c>
      <c r="B456" s="41" t="s">
        <v>117</v>
      </c>
      <c r="C456" s="42" t="s">
        <v>685</v>
      </c>
      <c r="D456" s="42"/>
      <c r="E456" s="42"/>
      <c r="F456" s="42"/>
      <c r="G456" s="42"/>
      <c r="H456" s="43">
        <f>SUM(H457,H465,H552)</f>
        <v>530320526.12</v>
      </c>
      <c r="I456" s="43">
        <f>SUM(I457,I465,I552)</f>
        <v>-1463400</v>
      </c>
      <c r="J456" s="43">
        <f>SUM(J457,J465,J552)</f>
        <v>0</v>
      </c>
      <c r="K456" s="39">
        <f aca="true" t="shared" si="119" ref="K456:K535">SUM(H456:J456)</f>
        <v>528857126.12</v>
      </c>
      <c r="L456" s="44">
        <f>SUM(L457,L465,L552,L547)</f>
        <v>530485.5</v>
      </c>
      <c r="M456" s="44">
        <f>SUM(M457,M465,M552,M547)</f>
        <v>530485.5</v>
      </c>
      <c r="N456" s="44">
        <f>SUM(N457,N465,N552,N547)</f>
        <v>518516.6000000001</v>
      </c>
      <c r="O456" s="40">
        <f t="shared" si="116"/>
        <v>97.74378376034785</v>
      </c>
    </row>
    <row r="457" spans="1:15" s="5" customFormat="1" ht="18" customHeight="1" hidden="1">
      <c r="A457" s="69" t="s">
        <v>670</v>
      </c>
      <c r="B457" s="41" t="s">
        <v>521</v>
      </c>
      <c r="C457" s="42" t="s">
        <v>685</v>
      </c>
      <c r="D457" s="42" t="s">
        <v>452</v>
      </c>
      <c r="E457" s="42"/>
      <c r="F457" s="42"/>
      <c r="G457" s="42"/>
      <c r="H457" s="43">
        <f>H458</f>
        <v>174300</v>
      </c>
      <c r="I457" s="43">
        <f>I458</f>
        <v>0</v>
      </c>
      <c r="J457" s="43">
        <f>J458</f>
        <v>0</v>
      </c>
      <c r="K457" s="39">
        <f t="shared" si="119"/>
        <v>174300</v>
      </c>
      <c r="L457" s="44">
        <f>L458</f>
        <v>0</v>
      </c>
      <c r="M457" s="44">
        <f>M458</f>
        <v>0</v>
      </c>
      <c r="N457" s="44">
        <f>N458</f>
        <v>0</v>
      </c>
      <c r="O457" s="40" t="e">
        <f t="shared" si="116"/>
        <v>#DIV/0!</v>
      </c>
    </row>
    <row r="458" spans="1:15" s="5" customFormat="1" ht="18.75" hidden="1">
      <c r="A458" s="69"/>
      <c r="B458" s="41" t="s">
        <v>310</v>
      </c>
      <c r="C458" s="42" t="s">
        <v>685</v>
      </c>
      <c r="D458" s="42" t="s">
        <v>452</v>
      </c>
      <c r="E458" s="42" t="s">
        <v>436</v>
      </c>
      <c r="F458" s="42"/>
      <c r="G458" s="42"/>
      <c r="H458" s="43">
        <f>H459+H462</f>
        <v>174300</v>
      </c>
      <c r="I458" s="43">
        <f>I459+I462</f>
        <v>0</v>
      </c>
      <c r="J458" s="43">
        <f>J459+J462</f>
        <v>0</v>
      </c>
      <c r="K458" s="39">
        <f t="shared" si="119"/>
        <v>174300</v>
      </c>
      <c r="L458" s="44">
        <f>L459+L462</f>
        <v>0</v>
      </c>
      <c r="M458" s="44">
        <f>M459+M462</f>
        <v>0</v>
      </c>
      <c r="N458" s="44">
        <f>N459+N462</f>
        <v>0</v>
      </c>
      <c r="O458" s="40" t="e">
        <f t="shared" si="116"/>
        <v>#DIV/0!</v>
      </c>
    </row>
    <row r="459" spans="1:15" s="5" customFormat="1" ht="20.25" customHeight="1" hidden="1">
      <c r="A459" s="69"/>
      <c r="B459" s="41" t="s">
        <v>721</v>
      </c>
      <c r="C459" s="42" t="s">
        <v>685</v>
      </c>
      <c r="D459" s="42" t="s">
        <v>452</v>
      </c>
      <c r="E459" s="42" t="s">
        <v>436</v>
      </c>
      <c r="F459" s="42" t="s">
        <v>722</v>
      </c>
      <c r="G459" s="42"/>
      <c r="H459" s="43">
        <f aca="true" t="shared" si="120" ref="H459:J460">H460</f>
        <v>163900</v>
      </c>
      <c r="I459" s="43">
        <f t="shared" si="120"/>
        <v>0</v>
      </c>
      <c r="J459" s="43">
        <f t="shared" si="120"/>
        <v>0</v>
      </c>
      <c r="K459" s="39">
        <f t="shared" si="119"/>
        <v>163900</v>
      </c>
      <c r="L459" s="44">
        <f aca="true" t="shared" si="121" ref="L459:N460">L460</f>
        <v>0</v>
      </c>
      <c r="M459" s="44">
        <f t="shared" si="121"/>
        <v>0</v>
      </c>
      <c r="N459" s="44">
        <f t="shared" si="121"/>
        <v>0</v>
      </c>
      <c r="O459" s="40" t="e">
        <f t="shared" si="116"/>
        <v>#DIV/0!</v>
      </c>
    </row>
    <row r="460" spans="1:15" s="5" customFormat="1" ht="39" customHeight="1" hidden="1">
      <c r="A460" s="69"/>
      <c r="B460" s="41" t="s">
        <v>723</v>
      </c>
      <c r="C460" s="42" t="s">
        <v>685</v>
      </c>
      <c r="D460" s="42" t="s">
        <v>452</v>
      </c>
      <c r="E460" s="42" t="s">
        <v>436</v>
      </c>
      <c r="F460" s="42" t="s">
        <v>724</v>
      </c>
      <c r="G460" s="42"/>
      <c r="H460" s="43">
        <f t="shared" si="120"/>
        <v>163900</v>
      </c>
      <c r="I460" s="43">
        <f t="shared" si="120"/>
        <v>0</v>
      </c>
      <c r="J460" s="43">
        <f t="shared" si="120"/>
        <v>0</v>
      </c>
      <c r="K460" s="39">
        <f t="shared" si="119"/>
        <v>163900</v>
      </c>
      <c r="L460" s="44">
        <f t="shared" si="121"/>
        <v>0</v>
      </c>
      <c r="M460" s="44">
        <f t="shared" si="121"/>
        <v>0</v>
      </c>
      <c r="N460" s="44">
        <f t="shared" si="121"/>
        <v>0</v>
      </c>
      <c r="O460" s="40" t="e">
        <f t="shared" si="116"/>
        <v>#DIV/0!</v>
      </c>
    </row>
    <row r="461" spans="1:15" s="5" customFormat="1" ht="21" customHeight="1" hidden="1">
      <c r="A461" s="69"/>
      <c r="B461" s="41" t="s">
        <v>138</v>
      </c>
      <c r="C461" s="42" t="s">
        <v>685</v>
      </c>
      <c r="D461" s="42" t="s">
        <v>452</v>
      </c>
      <c r="E461" s="42" t="s">
        <v>436</v>
      </c>
      <c r="F461" s="42" t="s">
        <v>724</v>
      </c>
      <c r="G461" s="42" t="s">
        <v>139</v>
      </c>
      <c r="H461" s="43">
        <v>163900</v>
      </c>
      <c r="I461" s="43"/>
      <c r="J461" s="43"/>
      <c r="K461" s="39">
        <f t="shared" si="119"/>
        <v>163900</v>
      </c>
      <c r="L461" s="44">
        <v>0</v>
      </c>
      <c r="M461" s="49">
        <v>0</v>
      </c>
      <c r="N461" s="47">
        <v>0</v>
      </c>
      <c r="O461" s="40" t="e">
        <f t="shared" si="116"/>
        <v>#DIV/0!</v>
      </c>
    </row>
    <row r="462" spans="1:15" s="5" customFormat="1" ht="19.5" customHeight="1" hidden="1">
      <c r="A462" s="69"/>
      <c r="B462" s="41" t="s">
        <v>154</v>
      </c>
      <c r="C462" s="42" t="s">
        <v>685</v>
      </c>
      <c r="D462" s="42" t="s">
        <v>452</v>
      </c>
      <c r="E462" s="42" t="s">
        <v>436</v>
      </c>
      <c r="F462" s="42" t="s">
        <v>530</v>
      </c>
      <c r="G462" s="42"/>
      <c r="H462" s="43">
        <f aca="true" t="shared" si="122" ref="H462:J463">H463</f>
        <v>10400</v>
      </c>
      <c r="I462" s="43">
        <f t="shared" si="122"/>
        <v>0</v>
      </c>
      <c r="J462" s="43">
        <f t="shared" si="122"/>
        <v>0</v>
      </c>
      <c r="K462" s="39">
        <f t="shared" si="119"/>
        <v>10400</v>
      </c>
      <c r="L462" s="44">
        <f aca="true" t="shared" si="123" ref="L462:N463">L463</f>
        <v>0</v>
      </c>
      <c r="M462" s="44">
        <f t="shared" si="123"/>
        <v>0</v>
      </c>
      <c r="N462" s="44">
        <f t="shared" si="123"/>
        <v>0</v>
      </c>
      <c r="O462" s="40" t="e">
        <f t="shared" si="116"/>
        <v>#DIV/0!</v>
      </c>
    </row>
    <row r="463" spans="1:15" s="5" customFormat="1" ht="56.25" hidden="1">
      <c r="A463" s="69"/>
      <c r="B463" s="41" t="s">
        <v>311</v>
      </c>
      <c r="C463" s="42" t="s">
        <v>685</v>
      </c>
      <c r="D463" s="42" t="s">
        <v>452</v>
      </c>
      <c r="E463" s="42" t="s">
        <v>436</v>
      </c>
      <c r="F463" s="42" t="s">
        <v>312</v>
      </c>
      <c r="G463" s="42"/>
      <c r="H463" s="43">
        <f t="shared" si="122"/>
        <v>10400</v>
      </c>
      <c r="I463" s="43">
        <f t="shared" si="122"/>
        <v>0</v>
      </c>
      <c r="J463" s="43">
        <f t="shared" si="122"/>
        <v>0</v>
      </c>
      <c r="K463" s="39">
        <f t="shared" si="119"/>
        <v>10400</v>
      </c>
      <c r="L463" s="44">
        <f t="shared" si="123"/>
        <v>0</v>
      </c>
      <c r="M463" s="44">
        <f t="shared" si="123"/>
        <v>0</v>
      </c>
      <c r="N463" s="44">
        <f t="shared" si="123"/>
        <v>0</v>
      </c>
      <c r="O463" s="40" t="e">
        <f t="shared" si="116"/>
        <v>#DIV/0!</v>
      </c>
    </row>
    <row r="464" spans="1:15" s="5" customFormat="1" ht="18.75" hidden="1">
      <c r="A464" s="69"/>
      <c r="B464" s="41" t="s">
        <v>138</v>
      </c>
      <c r="C464" s="42" t="s">
        <v>685</v>
      </c>
      <c r="D464" s="42" t="s">
        <v>452</v>
      </c>
      <c r="E464" s="42" t="s">
        <v>436</v>
      </c>
      <c r="F464" s="42" t="s">
        <v>312</v>
      </c>
      <c r="G464" s="42" t="s">
        <v>139</v>
      </c>
      <c r="H464" s="43">
        <v>10400</v>
      </c>
      <c r="I464" s="43"/>
      <c r="J464" s="43"/>
      <c r="K464" s="39">
        <f t="shared" si="119"/>
        <v>10400</v>
      </c>
      <c r="L464" s="44">
        <v>0</v>
      </c>
      <c r="M464" s="49">
        <v>0</v>
      </c>
      <c r="N464" s="47">
        <v>0</v>
      </c>
      <c r="O464" s="40" t="e">
        <f t="shared" si="116"/>
        <v>#DIV/0!</v>
      </c>
    </row>
    <row r="465" spans="1:15" s="5" customFormat="1" ht="18.75" customHeight="1">
      <c r="A465" s="69" t="s">
        <v>686</v>
      </c>
      <c r="B465" s="41" t="s">
        <v>636</v>
      </c>
      <c r="C465" s="42" t="s">
        <v>685</v>
      </c>
      <c r="D465" s="42" t="s">
        <v>637</v>
      </c>
      <c r="E465" s="42"/>
      <c r="F465" s="42"/>
      <c r="G465" s="42"/>
      <c r="H465" s="43">
        <f>SUM(H466,H470,H489,H492,H506)</f>
        <v>521705697.54</v>
      </c>
      <c r="I465" s="43">
        <f>SUM(I466,I470,I489,I492,I506)</f>
        <v>-1463400</v>
      </c>
      <c r="J465" s="43">
        <f>SUM(J466,J470,J489,J492,J506)</f>
        <v>0</v>
      </c>
      <c r="K465" s="39">
        <f t="shared" si="119"/>
        <v>520242297.54</v>
      </c>
      <c r="L465" s="44">
        <f>SUM(L466,L470,L489,L492,L506)</f>
        <v>514713.60000000003</v>
      </c>
      <c r="M465" s="44">
        <f>SUM(M466,M470,M489,M492,M506)</f>
        <v>514713.60000000003</v>
      </c>
      <c r="N465" s="44">
        <f>SUM(N466,N470,N489,N492,N506)</f>
        <v>503506.70000000007</v>
      </c>
      <c r="O465" s="40">
        <f t="shared" si="116"/>
        <v>97.82269207574853</v>
      </c>
    </row>
    <row r="466" spans="1:15" s="5" customFormat="1" ht="18.75">
      <c r="A466" s="69" t="s">
        <v>687</v>
      </c>
      <c r="B466" s="41" t="s">
        <v>688</v>
      </c>
      <c r="C466" s="42" t="s">
        <v>685</v>
      </c>
      <c r="D466" s="42" t="s">
        <v>637</v>
      </c>
      <c r="E466" s="42" t="s">
        <v>436</v>
      </c>
      <c r="F466" s="42"/>
      <c r="G466" s="42"/>
      <c r="H466" s="43">
        <f aca="true" t="shared" si="124" ref="H466:N468">H467</f>
        <v>134794771</v>
      </c>
      <c r="I466" s="43">
        <f t="shared" si="124"/>
        <v>-694500</v>
      </c>
      <c r="J466" s="43">
        <f t="shared" si="124"/>
        <v>0</v>
      </c>
      <c r="K466" s="39">
        <f t="shared" si="119"/>
        <v>134100271</v>
      </c>
      <c r="L466" s="44">
        <f t="shared" si="124"/>
        <v>141536.6</v>
      </c>
      <c r="M466" s="44">
        <f t="shared" si="124"/>
        <v>141536.6</v>
      </c>
      <c r="N466" s="44">
        <f t="shared" si="124"/>
        <v>135438.6</v>
      </c>
      <c r="O466" s="40">
        <f t="shared" si="116"/>
        <v>95.69157376961154</v>
      </c>
    </row>
    <row r="467" spans="1:15" s="5" customFormat="1" ht="20.25" customHeight="1">
      <c r="A467" s="69"/>
      <c r="B467" s="41" t="s">
        <v>689</v>
      </c>
      <c r="C467" s="42" t="s">
        <v>685</v>
      </c>
      <c r="D467" s="42" t="s">
        <v>637</v>
      </c>
      <c r="E467" s="42" t="s">
        <v>436</v>
      </c>
      <c r="F467" s="42" t="s">
        <v>690</v>
      </c>
      <c r="G467" s="42"/>
      <c r="H467" s="43">
        <f t="shared" si="124"/>
        <v>134794771</v>
      </c>
      <c r="I467" s="43">
        <f t="shared" si="124"/>
        <v>-694500</v>
      </c>
      <c r="J467" s="43">
        <f t="shared" si="124"/>
        <v>0</v>
      </c>
      <c r="K467" s="39">
        <f t="shared" si="119"/>
        <v>134100271</v>
      </c>
      <c r="L467" s="44">
        <f t="shared" si="124"/>
        <v>141536.6</v>
      </c>
      <c r="M467" s="44">
        <f t="shared" si="124"/>
        <v>141536.6</v>
      </c>
      <c r="N467" s="44">
        <f t="shared" si="124"/>
        <v>135438.6</v>
      </c>
      <c r="O467" s="40">
        <f t="shared" si="116"/>
        <v>95.69157376961154</v>
      </c>
    </row>
    <row r="468" spans="1:15" s="5" customFormat="1" ht="18.75">
      <c r="A468" s="69"/>
      <c r="B468" s="41" t="s">
        <v>474</v>
      </c>
      <c r="C468" s="42" t="s">
        <v>685</v>
      </c>
      <c r="D468" s="42" t="s">
        <v>637</v>
      </c>
      <c r="E468" s="42" t="s">
        <v>436</v>
      </c>
      <c r="F468" s="42" t="s">
        <v>691</v>
      </c>
      <c r="G468" s="42"/>
      <c r="H468" s="43">
        <f t="shared" si="124"/>
        <v>134794771</v>
      </c>
      <c r="I468" s="43">
        <f t="shared" si="124"/>
        <v>-694500</v>
      </c>
      <c r="J468" s="43">
        <f t="shared" si="124"/>
        <v>0</v>
      </c>
      <c r="K468" s="39">
        <f t="shared" si="119"/>
        <v>134100271</v>
      </c>
      <c r="L468" s="44">
        <f t="shared" si="124"/>
        <v>141536.6</v>
      </c>
      <c r="M468" s="44">
        <f t="shared" si="124"/>
        <v>141536.6</v>
      </c>
      <c r="N468" s="44">
        <f t="shared" si="124"/>
        <v>135438.6</v>
      </c>
      <c r="O468" s="40">
        <f t="shared" si="116"/>
        <v>95.69157376961154</v>
      </c>
    </row>
    <row r="469" spans="1:15" s="5" customFormat="1" ht="21" customHeight="1">
      <c r="A469" s="69"/>
      <c r="B469" s="41" t="s">
        <v>476</v>
      </c>
      <c r="C469" s="42" t="s">
        <v>685</v>
      </c>
      <c r="D469" s="42" t="s">
        <v>637</v>
      </c>
      <c r="E469" s="42" t="s">
        <v>436</v>
      </c>
      <c r="F469" s="42" t="s">
        <v>691</v>
      </c>
      <c r="G469" s="42" t="s">
        <v>477</v>
      </c>
      <c r="H469" s="43">
        <v>134794771</v>
      </c>
      <c r="I469" s="43">
        <v>-694500</v>
      </c>
      <c r="J469" s="43"/>
      <c r="K469" s="39">
        <f t="shared" si="119"/>
        <v>134100271</v>
      </c>
      <c r="L469" s="44">
        <v>141536.6</v>
      </c>
      <c r="M469" s="44">
        <v>141536.6</v>
      </c>
      <c r="N469" s="47">
        <v>135438.6</v>
      </c>
      <c r="O469" s="40">
        <f t="shared" si="116"/>
        <v>95.69157376961154</v>
      </c>
    </row>
    <row r="470" spans="1:15" s="5" customFormat="1" ht="18.75">
      <c r="A470" s="69" t="s">
        <v>692</v>
      </c>
      <c r="B470" s="41" t="s">
        <v>638</v>
      </c>
      <c r="C470" s="42" t="s">
        <v>685</v>
      </c>
      <c r="D470" s="42" t="s">
        <v>637</v>
      </c>
      <c r="E470" s="42" t="s">
        <v>440</v>
      </c>
      <c r="F470" s="42"/>
      <c r="G470" s="42"/>
      <c r="H470" s="43">
        <f>SUM(H471,H477,H480,H484)</f>
        <v>323353926.54</v>
      </c>
      <c r="I470" s="43">
        <f>SUM(I471,I477,I480,I484)</f>
        <v>-246200</v>
      </c>
      <c r="J470" s="43">
        <f>SUM(J471,J477,J480,J484)</f>
        <v>0</v>
      </c>
      <c r="K470" s="39">
        <f t="shared" si="119"/>
        <v>323107726.54</v>
      </c>
      <c r="L470" s="44">
        <f>SUM(L471,L477,L480,L484)</f>
        <v>309657.10000000003</v>
      </c>
      <c r="M470" s="44">
        <f>SUM(M471,M477,M480,M484)</f>
        <v>309657.10000000003</v>
      </c>
      <c r="N470" s="44">
        <f>SUM(N471,N477,N480,N484)</f>
        <v>306235.10000000003</v>
      </c>
      <c r="O470" s="40">
        <f t="shared" si="116"/>
        <v>98.89490665642738</v>
      </c>
    </row>
    <row r="471" spans="1:15" s="5" customFormat="1" ht="37.5">
      <c r="A471" s="69"/>
      <c r="B471" s="41" t="s">
        <v>693</v>
      </c>
      <c r="C471" s="42" t="s">
        <v>685</v>
      </c>
      <c r="D471" s="42" t="s">
        <v>637</v>
      </c>
      <c r="E471" s="42" t="s">
        <v>440</v>
      </c>
      <c r="F471" s="42" t="s">
        <v>694</v>
      </c>
      <c r="G471" s="42"/>
      <c r="H471" s="43">
        <f aca="true" t="shared" si="125" ref="H471:N472">H472</f>
        <v>272447126.54</v>
      </c>
      <c r="I471" s="43">
        <f t="shared" si="125"/>
        <v>-132500</v>
      </c>
      <c r="J471" s="43">
        <f t="shared" si="125"/>
        <v>0</v>
      </c>
      <c r="K471" s="39">
        <f t="shared" si="119"/>
        <v>272314626.54</v>
      </c>
      <c r="L471" s="44">
        <f t="shared" si="125"/>
        <v>260779.6</v>
      </c>
      <c r="M471" s="44">
        <f t="shared" si="125"/>
        <v>260779.6</v>
      </c>
      <c r="N471" s="44">
        <f t="shared" si="125"/>
        <v>259617.9</v>
      </c>
      <c r="O471" s="40">
        <f t="shared" si="116"/>
        <v>99.55452803823611</v>
      </c>
    </row>
    <row r="472" spans="1:15" s="5" customFormat="1" ht="18.75">
      <c r="A472" s="69"/>
      <c r="B472" s="41" t="s">
        <v>474</v>
      </c>
      <c r="C472" s="42" t="s">
        <v>685</v>
      </c>
      <c r="D472" s="42" t="s">
        <v>637</v>
      </c>
      <c r="E472" s="42" t="s">
        <v>440</v>
      </c>
      <c r="F472" s="42" t="s">
        <v>695</v>
      </c>
      <c r="G472" s="42"/>
      <c r="H472" s="43">
        <f t="shared" si="125"/>
        <v>272447126.54</v>
      </c>
      <c r="I472" s="43">
        <f t="shared" si="125"/>
        <v>-132500</v>
      </c>
      <c r="J472" s="43">
        <f t="shared" si="125"/>
        <v>0</v>
      </c>
      <c r="K472" s="39">
        <f t="shared" si="119"/>
        <v>272314626.54</v>
      </c>
      <c r="L472" s="44">
        <f>L473+L475</f>
        <v>260779.6</v>
      </c>
      <c r="M472" s="44">
        <f>M473+M475</f>
        <v>260779.6</v>
      </c>
      <c r="N472" s="44">
        <f>N473+N475</f>
        <v>259617.9</v>
      </c>
      <c r="O472" s="40">
        <f t="shared" si="116"/>
        <v>99.55452803823611</v>
      </c>
    </row>
    <row r="473" spans="1:15" s="5" customFormat="1" ht="113.25" customHeight="1">
      <c r="A473" s="69"/>
      <c r="B473" s="53" t="s">
        <v>218</v>
      </c>
      <c r="C473" s="42" t="s">
        <v>685</v>
      </c>
      <c r="D473" s="42" t="s">
        <v>637</v>
      </c>
      <c r="E473" s="42" t="s">
        <v>440</v>
      </c>
      <c r="F473" s="42" t="s">
        <v>219</v>
      </c>
      <c r="G473" s="42"/>
      <c r="H473" s="43">
        <v>272447126.54</v>
      </c>
      <c r="I473" s="43">
        <v>-132500</v>
      </c>
      <c r="J473" s="43"/>
      <c r="K473" s="39">
        <f t="shared" si="119"/>
        <v>272314626.54</v>
      </c>
      <c r="L473" s="44">
        <f>SUM(L474)</f>
        <v>78925.6</v>
      </c>
      <c r="M473" s="44">
        <f>SUM(M474)</f>
        <v>78925.6</v>
      </c>
      <c r="N473" s="44">
        <f>SUM(N474)</f>
        <v>77933.9</v>
      </c>
      <c r="O473" s="40">
        <f t="shared" si="116"/>
        <v>98.7435002077906</v>
      </c>
    </row>
    <row r="474" spans="1:15" s="5" customFormat="1" ht="21" customHeight="1">
      <c r="A474" s="69"/>
      <c r="B474" s="41" t="s">
        <v>476</v>
      </c>
      <c r="C474" s="42" t="s">
        <v>685</v>
      </c>
      <c r="D474" s="42" t="s">
        <v>637</v>
      </c>
      <c r="E474" s="42" t="s">
        <v>440</v>
      </c>
      <c r="F474" s="42" t="s">
        <v>219</v>
      </c>
      <c r="G474" s="42" t="s">
        <v>477</v>
      </c>
      <c r="H474" s="43"/>
      <c r="I474" s="43"/>
      <c r="J474" s="43"/>
      <c r="K474" s="39"/>
      <c r="L474" s="44">
        <v>78925.6</v>
      </c>
      <c r="M474" s="44">
        <v>78925.6</v>
      </c>
      <c r="N474" s="47">
        <v>77933.9</v>
      </c>
      <c r="O474" s="40">
        <f t="shared" si="116"/>
        <v>98.7435002077906</v>
      </c>
    </row>
    <row r="475" spans="1:15" s="5" customFormat="1" ht="147" customHeight="1">
      <c r="A475" s="69"/>
      <c r="B475" s="53" t="s">
        <v>561</v>
      </c>
      <c r="C475" s="42" t="s">
        <v>685</v>
      </c>
      <c r="D475" s="42" t="s">
        <v>637</v>
      </c>
      <c r="E475" s="42" t="s">
        <v>440</v>
      </c>
      <c r="F475" s="42" t="s">
        <v>220</v>
      </c>
      <c r="G475" s="42"/>
      <c r="H475" s="43"/>
      <c r="I475" s="43"/>
      <c r="J475" s="43"/>
      <c r="K475" s="39"/>
      <c r="L475" s="44">
        <f>SUM(L476)</f>
        <v>181854</v>
      </c>
      <c r="M475" s="44">
        <f>SUM(M476)</f>
        <v>181854</v>
      </c>
      <c r="N475" s="44">
        <f>SUM(N476)</f>
        <v>181684</v>
      </c>
      <c r="O475" s="40">
        <f t="shared" si="116"/>
        <v>99.90651841587207</v>
      </c>
    </row>
    <row r="476" spans="1:15" s="5" customFormat="1" ht="21" customHeight="1">
      <c r="A476" s="69"/>
      <c r="B476" s="41" t="s">
        <v>476</v>
      </c>
      <c r="C476" s="42" t="s">
        <v>685</v>
      </c>
      <c r="D476" s="42" t="s">
        <v>637</v>
      </c>
      <c r="E476" s="42" t="s">
        <v>440</v>
      </c>
      <c r="F476" s="42" t="s">
        <v>220</v>
      </c>
      <c r="G476" s="42" t="s">
        <v>477</v>
      </c>
      <c r="H476" s="43"/>
      <c r="I476" s="43"/>
      <c r="J476" s="43"/>
      <c r="K476" s="39"/>
      <c r="L476" s="44">
        <v>181854</v>
      </c>
      <c r="M476" s="44">
        <v>181854</v>
      </c>
      <c r="N476" s="47">
        <v>181684</v>
      </c>
      <c r="O476" s="40">
        <f t="shared" si="116"/>
        <v>99.90651841587207</v>
      </c>
    </row>
    <row r="477" spans="1:15" s="5" customFormat="1" ht="21" customHeight="1">
      <c r="A477" s="69"/>
      <c r="B477" s="41" t="s">
        <v>697</v>
      </c>
      <c r="C477" s="42" t="s">
        <v>685</v>
      </c>
      <c r="D477" s="42" t="s">
        <v>637</v>
      </c>
      <c r="E477" s="42" t="s">
        <v>440</v>
      </c>
      <c r="F477" s="42" t="s">
        <v>698</v>
      </c>
      <c r="G477" s="42"/>
      <c r="H477" s="43">
        <f aca="true" t="shared" si="126" ref="H477:N478">H478</f>
        <v>41564600</v>
      </c>
      <c r="I477" s="43">
        <f t="shared" si="126"/>
        <v>-113700</v>
      </c>
      <c r="J477" s="43">
        <f t="shared" si="126"/>
        <v>0</v>
      </c>
      <c r="K477" s="39">
        <f t="shared" si="119"/>
        <v>41450900</v>
      </c>
      <c r="L477" s="44">
        <f t="shared" si="126"/>
        <v>42855.8</v>
      </c>
      <c r="M477" s="44">
        <f t="shared" si="126"/>
        <v>42855.8</v>
      </c>
      <c r="N477" s="44">
        <f t="shared" si="126"/>
        <v>40634</v>
      </c>
      <c r="O477" s="40">
        <f t="shared" si="116"/>
        <v>94.81563755664344</v>
      </c>
    </row>
    <row r="478" spans="1:15" s="5" customFormat="1" ht="18.75">
      <c r="A478" s="69"/>
      <c r="B478" s="41" t="s">
        <v>474</v>
      </c>
      <c r="C478" s="42" t="s">
        <v>685</v>
      </c>
      <c r="D478" s="42" t="s">
        <v>637</v>
      </c>
      <c r="E478" s="42" t="s">
        <v>440</v>
      </c>
      <c r="F478" s="42" t="s">
        <v>699</v>
      </c>
      <c r="G478" s="42"/>
      <c r="H478" s="43">
        <f t="shared" si="126"/>
        <v>41564600</v>
      </c>
      <c r="I478" s="43">
        <f t="shared" si="126"/>
        <v>-113700</v>
      </c>
      <c r="J478" s="43">
        <f t="shared" si="126"/>
        <v>0</v>
      </c>
      <c r="K478" s="39">
        <f t="shared" si="119"/>
        <v>41450900</v>
      </c>
      <c r="L478" s="44">
        <f t="shared" si="126"/>
        <v>42855.8</v>
      </c>
      <c r="M478" s="44">
        <f t="shared" si="126"/>
        <v>42855.8</v>
      </c>
      <c r="N478" s="44">
        <f t="shared" si="126"/>
        <v>40634</v>
      </c>
      <c r="O478" s="40">
        <f t="shared" si="116"/>
        <v>94.81563755664344</v>
      </c>
    </row>
    <row r="479" spans="1:15" s="5" customFormat="1" ht="19.5" customHeight="1">
      <c r="A479" s="69"/>
      <c r="B479" s="41" t="s">
        <v>476</v>
      </c>
      <c r="C479" s="42" t="s">
        <v>685</v>
      </c>
      <c r="D479" s="42" t="s">
        <v>637</v>
      </c>
      <c r="E479" s="42" t="s">
        <v>440</v>
      </c>
      <c r="F479" s="42" t="s">
        <v>699</v>
      </c>
      <c r="G479" s="42" t="s">
        <v>477</v>
      </c>
      <c r="H479" s="43">
        <v>41564600</v>
      </c>
      <c r="I479" s="43">
        <v>-113700</v>
      </c>
      <c r="J479" s="43"/>
      <c r="K479" s="39">
        <f t="shared" si="119"/>
        <v>41450900</v>
      </c>
      <c r="L479" s="44">
        <v>42855.8</v>
      </c>
      <c r="M479" s="44">
        <v>42855.8</v>
      </c>
      <c r="N479" s="47">
        <v>40634</v>
      </c>
      <c r="O479" s="40">
        <f t="shared" si="116"/>
        <v>94.81563755664344</v>
      </c>
    </row>
    <row r="480" spans="1:15" s="5" customFormat="1" ht="19.5" customHeight="1">
      <c r="A480" s="69"/>
      <c r="B480" s="41" t="s">
        <v>592</v>
      </c>
      <c r="C480" s="42" t="s">
        <v>685</v>
      </c>
      <c r="D480" s="42" t="s">
        <v>637</v>
      </c>
      <c r="E480" s="42" t="s">
        <v>440</v>
      </c>
      <c r="F480" s="42" t="s">
        <v>593</v>
      </c>
      <c r="G480" s="42"/>
      <c r="H480" s="43">
        <f aca="true" t="shared" si="127" ref="H480:J482">H481</f>
        <v>1003600</v>
      </c>
      <c r="I480" s="43">
        <f t="shared" si="127"/>
        <v>0</v>
      </c>
      <c r="J480" s="43">
        <f t="shared" si="127"/>
        <v>0</v>
      </c>
      <c r="K480" s="39">
        <f t="shared" si="119"/>
        <v>1003600</v>
      </c>
      <c r="L480" s="44">
        <f aca="true" t="shared" si="128" ref="L480:N482">L481</f>
        <v>960.7</v>
      </c>
      <c r="M480" s="44">
        <f t="shared" si="128"/>
        <v>960.7</v>
      </c>
      <c r="N480" s="44">
        <f t="shared" si="128"/>
        <v>960.7</v>
      </c>
      <c r="O480" s="40">
        <f t="shared" si="116"/>
        <v>100</v>
      </c>
    </row>
    <row r="481" spans="1:15" s="5" customFormat="1" ht="149.25" customHeight="1">
      <c r="A481" s="69"/>
      <c r="B481" s="53" t="s">
        <v>374</v>
      </c>
      <c r="C481" s="42" t="s">
        <v>685</v>
      </c>
      <c r="D481" s="42" t="s">
        <v>637</v>
      </c>
      <c r="E481" s="42" t="s">
        <v>440</v>
      </c>
      <c r="F481" s="42" t="s">
        <v>751</v>
      </c>
      <c r="G481" s="42"/>
      <c r="H481" s="43">
        <f t="shared" si="127"/>
        <v>1003600</v>
      </c>
      <c r="I481" s="43">
        <f t="shared" si="127"/>
        <v>0</v>
      </c>
      <c r="J481" s="43">
        <f t="shared" si="127"/>
        <v>0</v>
      </c>
      <c r="K481" s="39">
        <f t="shared" si="119"/>
        <v>1003600</v>
      </c>
      <c r="L481" s="44">
        <f t="shared" si="128"/>
        <v>960.7</v>
      </c>
      <c r="M481" s="44">
        <f t="shared" si="128"/>
        <v>960.7</v>
      </c>
      <c r="N481" s="44">
        <f t="shared" si="128"/>
        <v>960.7</v>
      </c>
      <c r="O481" s="40">
        <f t="shared" si="116"/>
        <v>100</v>
      </c>
    </row>
    <row r="482" spans="1:15" s="5" customFormat="1" ht="94.5" customHeight="1">
      <c r="A482" s="69"/>
      <c r="B482" s="41" t="s">
        <v>268</v>
      </c>
      <c r="C482" s="42" t="s">
        <v>685</v>
      </c>
      <c r="D482" s="42" t="s">
        <v>637</v>
      </c>
      <c r="E482" s="42" t="s">
        <v>440</v>
      </c>
      <c r="F482" s="42" t="s">
        <v>269</v>
      </c>
      <c r="G482" s="42"/>
      <c r="H482" s="43">
        <f t="shared" si="127"/>
        <v>1003600</v>
      </c>
      <c r="I482" s="43">
        <f t="shared" si="127"/>
        <v>0</v>
      </c>
      <c r="J482" s="43">
        <f t="shared" si="127"/>
        <v>0</v>
      </c>
      <c r="K482" s="39">
        <f t="shared" si="119"/>
        <v>1003600</v>
      </c>
      <c r="L482" s="44">
        <f t="shared" si="128"/>
        <v>960.7</v>
      </c>
      <c r="M482" s="44">
        <f t="shared" si="128"/>
        <v>960.7</v>
      </c>
      <c r="N482" s="44">
        <f t="shared" si="128"/>
        <v>960.7</v>
      </c>
      <c r="O482" s="40">
        <f t="shared" si="116"/>
        <v>100</v>
      </c>
    </row>
    <row r="483" spans="1:15" s="5" customFormat="1" ht="17.25" customHeight="1">
      <c r="A483" s="69"/>
      <c r="B483" s="41" t="s">
        <v>509</v>
      </c>
      <c r="C483" s="42" t="s">
        <v>685</v>
      </c>
      <c r="D483" s="42" t="s">
        <v>637</v>
      </c>
      <c r="E483" s="42" t="s">
        <v>440</v>
      </c>
      <c r="F483" s="42" t="s">
        <v>269</v>
      </c>
      <c r="G483" s="42" t="s">
        <v>508</v>
      </c>
      <c r="H483" s="43">
        <v>1003600</v>
      </c>
      <c r="I483" s="43"/>
      <c r="J483" s="43"/>
      <c r="K483" s="39">
        <f t="shared" si="119"/>
        <v>1003600</v>
      </c>
      <c r="L483" s="44">
        <v>960.7</v>
      </c>
      <c r="M483" s="44">
        <v>960.7</v>
      </c>
      <c r="N483" s="47">
        <v>960.7</v>
      </c>
      <c r="O483" s="40">
        <f t="shared" si="116"/>
        <v>100</v>
      </c>
    </row>
    <row r="484" spans="1:15" s="5" customFormat="1" ht="19.5" customHeight="1">
      <c r="A484" s="69"/>
      <c r="B484" s="41" t="s">
        <v>606</v>
      </c>
      <c r="C484" s="42" t="s">
        <v>685</v>
      </c>
      <c r="D484" s="42" t="s">
        <v>637</v>
      </c>
      <c r="E484" s="42" t="s">
        <v>440</v>
      </c>
      <c r="F484" s="42" t="s">
        <v>607</v>
      </c>
      <c r="G484" s="42"/>
      <c r="H484" s="43">
        <f>H485+H487</f>
        <v>8338600</v>
      </c>
      <c r="I484" s="43">
        <f>I485+I487</f>
        <v>0</v>
      </c>
      <c r="J484" s="43">
        <f>J485+J487</f>
        <v>0</v>
      </c>
      <c r="K484" s="39">
        <f t="shared" si="119"/>
        <v>8338600</v>
      </c>
      <c r="L484" s="44">
        <f>L485+L487</f>
        <v>5061</v>
      </c>
      <c r="M484" s="44">
        <f>M485+M487</f>
        <v>5061</v>
      </c>
      <c r="N484" s="44">
        <f>N485+N487</f>
        <v>5022.5</v>
      </c>
      <c r="O484" s="40">
        <f t="shared" si="116"/>
        <v>99.23928077455048</v>
      </c>
    </row>
    <row r="485" spans="1:15" s="5" customFormat="1" ht="21" customHeight="1">
      <c r="A485" s="69"/>
      <c r="B485" s="41" t="s">
        <v>375</v>
      </c>
      <c r="C485" s="42" t="s">
        <v>161</v>
      </c>
      <c r="D485" s="42" t="s">
        <v>637</v>
      </c>
      <c r="E485" s="42" t="s">
        <v>440</v>
      </c>
      <c r="F485" s="42" t="s">
        <v>162</v>
      </c>
      <c r="G485" s="42"/>
      <c r="H485" s="43">
        <f>H486</f>
        <v>5100000</v>
      </c>
      <c r="I485" s="43">
        <f>I486</f>
        <v>0</v>
      </c>
      <c r="J485" s="43">
        <f>J486</f>
        <v>0</v>
      </c>
      <c r="K485" s="39">
        <f t="shared" si="119"/>
        <v>5100000</v>
      </c>
      <c r="L485" s="44">
        <f>L486</f>
        <v>5061</v>
      </c>
      <c r="M485" s="44">
        <f>M486</f>
        <v>5061</v>
      </c>
      <c r="N485" s="44">
        <f>N486</f>
        <v>5022.5</v>
      </c>
      <c r="O485" s="40">
        <f t="shared" si="116"/>
        <v>99.23928077455048</v>
      </c>
    </row>
    <row r="486" spans="1:15" s="5" customFormat="1" ht="19.5" customHeight="1">
      <c r="A486" s="69"/>
      <c r="B486" s="41" t="s">
        <v>476</v>
      </c>
      <c r="C486" s="42" t="s">
        <v>161</v>
      </c>
      <c r="D486" s="42" t="s">
        <v>637</v>
      </c>
      <c r="E486" s="42" t="s">
        <v>440</v>
      </c>
      <c r="F486" s="42" t="s">
        <v>162</v>
      </c>
      <c r="G486" s="42" t="s">
        <v>477</v>
      </c>
      <c r="H486" s="43">
        <v>5100000</v>
      </c>
      <c r="I486" s="43"/>
      <c r="J486" s="43"/>
      <c r="K486" s="39">
        <f t="shared" si="119"/>
        <v>5100000</v>
      </c>
      <c r="L486" s="48">
        <v>5061</v>
      </c>
      <c r="M486" s="48">
        <v>5061</v>
      </c>
      <c r="N486" s="47">
        <v>5022.5</v>
      </c>
      <c r="O486" s="40">
        <f t="shared" si="116"/>
        <v>99.23928077455048</v>
      </c>
    </row>
    <row r="487" spans="1:15" s="5" customFormat="1" ht="37.5" hidden="1">
      <c r="A487" s="69"/>
      <c r="B487" s="41" t="s">
        <v>293</v>
      </c>
      <c r="C487" s="42" t="s">
        <v>161</v>
      </c>
      <c r="D487" s="42" t="s">
        <v>637</v>
      </c>
      <c r="E487" s="42" t="s">
        <v>440</v>
      </c>
      <c r="F487" s="42" t="s">
        <v>290</v>
      </c>
      <c r="G487" s="42"/>
      <c r="H487" s="43">
        <f>H488</f>
        <v>3238600</v>
      </c>
      <c r="I487" s="43">
        <f>I488</f>
        <v>0</v>
      </c>
      <c r="J487" s="43">
        <f>J488</f>
        <v>0</v>
      </c>
      <c r="K487" s="39">
        <f t="shared" si="119"/>
        <v>3238600</v>
      </c>
      <c r="L487" s="44">
        <f>L488</f>
        <v>0</v>
      </c>
      <c r="M487" s="44">
        <f>M488</f>
        <v>0</v>
      </c>
      <c r="N487" s="44">
        <f>N488</f>
        <v>0</v>
      </c>
      <c r="O487" s="40" t="e">
        <f t="shared" si="116"/>
        <v>#DIV/0!</v>
      </c>
    </row>
    <row r="488" spans="1:15" s="5" customFormat="1" ht="19.5" customHeight="1" hidden="1">
      <c r="A488" s="69"/>
      <c r="B488" s="41" t="s">
        <v>476</v>
      </c>
      <c r="C488" s="42" t="s">
        <v>161</v>
      </c>
      <c r="D488" s="42" t="s">
        <v>637</v>
      </c>
      <c r="E488" s="42" t="s">
        <v>440</v>
      </c>
      <c r="F488" s="42" t="s">
        <v>291</v>
      </c>
      <c r="G488" s="42" t="s">
        <v>292</v>
      </c>
      <c r="H488" s="43">
        <v>3238600</v>
      </c>
      <c r="I488" s="43"/>
      <c r="J488" s="43"/>
      <c r="K488" s="39">
        <f t="shared" si="119"/>
        <v>3238600</v>
      </c>
      <c r="L488" s="44">
        <v>0</v>
      </c>
      <c r="M488" s="44">
        <v>0</v>
      </c>
      <c r="N488" s="47">
        <v>0</v>
      </c>
      <c r="O488" s="40" t="e">
        <f t="shared" si="116"/>
        <v>#DIV/0!</v>
      </c>
    </row>
    <row r="489" spans="1:15" s="6" customFormat="1" ht="37.5">
      <c r="A489" s="69" t="s">
        <v>700</v>
      </c>
      <c r="B489" s="41" t="s">
        <v>701</v>
      </c>
      <c r="C489" s="42" t="s">
        <v>685</v>
      </c>
      <c r="D489" s="42" t="s">
        <v>637</v>
      </c>
      <c r="E489" s="42" t="s">
        <v>464</v>
      </c>
      <c r="F489" s="42"/>
      <c r="G489" s="42"/>
      <c r="H489" s="43">
        <f aca="true" t="shared" si="129" ref="H489:J490">H490</f>
        <v>317100</v>
      </c>
      <c r="I489" s="43">
        <f t="shared" si="129"/>
        <v>-41400</v>
      </c>
      <c r="J489" s="43">
        <f t="shared" si="129"/>
        <v>0</v>
      </c>
      <c r="K489" s="39">
        <f t="shared" si="119"/>
        <v>275700</v>
      </c>
      <c r="L489" s="44">
        <f aca="true" t="shared" si="130" ref="L489:N490">L490</f>
        <v>131.6</v>
      </c>
      <c r="M489" s="44">
        <f t="shared" si="130"/>
        <v>131.6</v>
      </c>
      <c r="N489" s="44">
        <f t="shared" si="130"/>
        <v>120.9</v>
      </c>
      <c r="O489" s="40">
        <f t="shared" si="116"/>
        <v>91.86930091185411</v>
      </c>
    </row>
    <row r="490" spans="1:15" s="6" customFormat="1" ht="19.5" customHeight="1">
      <c r="A490" s="69"/>
      <c r="B490" s="41" t="s">
        <v>163</v>
      </c>
      <c r="C490" s="42" t="s">
        <v>685</v>
      </c>
      <c r="D490" s="42" t="s">
        <v>637</v>
      </c>
      <c r="E490" s="42" t="s">
        <v>464</v>
      </c>
      <c r="F490" s="42" t="s">
        <v>164</v>
      </c>
      <c r="G490" s="42"/>
      <c r="H490" s="43">
        <f t="shared" si="129"/>
        <v>317100</v>
      </c>
      <c r="I490" s="43">
        <f t="shared" si="129"/>
        <v>-41400</v>
      </c>
      <c r="J490" s="43">
        <f t="shared" si="129"/>
        <v>0</v>
      </c>
      <c r="K490" s="39">
        <f t="shared" si="119"/>
        <v>275700</v>
      </c>
      <c r="L490" s="44">
        <f t="shared" si="130"/>
        <v>131.6</v>
      </c>
      <c r="M490" s="44">
        <f t="shared" si="130"/>
        <v>131.6</v>
      </c>
      <c r="N490" s="44">
        <f t="shared" si="130"/>
        <v>120.9</v>
      </c>
      <c r="O490" s="40">
        <f t="shared" si="116"/>
        <v>91.86930091185411</v>
      </c>
    </row>
    <row r="491" spans="1:15" s="6" customFormat="1" ht="18.75">
      <c r="A491" s="69"/>
      <c r="B491" s="41" t="s">
        <v>469</v>
      </c>
      <c r="C491" s="42" t="s">
        <v>685</v>
      </c>
      <c r="D491" s="42" t="s">
        <v>637</v>
      </c>
      <c r="E491" s="42" t="s">
        <v>464</v>
      </c>
      <c r="F491" s="42" t="s">
        <v>164</v>
      </c>
      <c r="G491" s="42" t="s">
        <v>470</v>
      </c>
      <c r="H491" s="43">
        <v>317100</v>
      </c>
      <c r="I491" s="43">
        <v>-41400</v>
      </c>
      <c r="J491" s="43"/>
      <c r="K491" s="39">
        <f t="shared" si="119"/>
        <v>275700</v>
      </c>
      <c r="L491" s="49">
        <v>131.6</v>
      </c>
      <c r="M491" s="49">
        <v>131.6</v>
      </c>
      <c r="N491" s="47">
        <v>120.9</v>
      </c>
      <c r="O491" s="40">
        <f t="shared" si="116"/>
        <v>91.86930091185411</v>
      </c>
    </row>
    <row r="492" spans="1:15" s="6" customFormat="1" ht="18.75">
      <c r="A492" s="69" t="s">
        <v>20</v>
      </c>
      <c r="B492" s="41" t="s">
        <v>704</v>
      </c>
      <c r="C492" s="42" t="s">
        <v>685</v>
      </c>
      <c r="D492" s="42" t="s">
        <v>637</v>
      </c>
      <c r="E492" s="42" t="s">
        <v>637</v>
      </c>
      <c r="F492" s="42"/>
      <c r="G492" s="42"/>
      <c r="H492" s="43">
        <f>H501</f>
        <v>2977800</v>
      </c>
      <c r="I492" s="43">
        <f>I501</f>
        <v>0</v>
      </c>
      <c r="J492" s="43">
        <f>J501</f>
        <v>0</v>
      </c>
      <c r="K492" s="39">
        <f t="shared" si="119"/>
        <v>2977800</v>
      </c>
      <c r="L492" s="44">
        <f>L493+L497+L501</f>
        <v>5996.299999999999</v>
      </c>
      <c r="M492" s="44">
        <f>M493+M497+M501</f>
        <v>5996.299999999999</v>
      </c>
      <c r="N492" s="44">
        <f>N493+N497+N501</f>
        <v>5975.1</v>
      </c>
      <c r="O492" s="40">
        <f t="shared" si="116"/>
        <v>99.64644864333006</v>
      </c>
    </row>
    <row r="493" spans="1:15" s="6" customFormat="1" ht="19.5" customHeight="1">
      <c r="A493" s="69"/>
      <c r="B493" s="41" t="s">
        <v>16</v>
      </c>
      <c r="C493" s="42" t="s">
        <v>685</v>
      </c>
      <c r="D493" s="42" t="s">
        <v>637</v>
      </c>
      <c r="E493" s="42" t="s">
        <v>637</v>
      </c>
      <c r="F493" s="42" t="s">
        <v>17</v>
      </c>
      <c r="G493" s="42"/>
      <c r="H493" s="43"/>
      <c r="I493" s="43"/>
      <c r="J493" s="43"/>
      <c r="K493" s="39"/>
      <c r="L493" s="44">
        <f>SUM(L494)</f>
        <v>242</v>
      </c>
      <c r="M493" s="44">
        <f>SUM(M494)</f>
        <v>242</v>
      </c>
      <c r="N493" s="44">
        <f>SUM(N494)</f>
        <v>242</v>
      </c>
      <c r="O493" s="40">
        <f t="shared" si="116"/>
        <v>100</v>
      </c>
    </row>
    <row r="494" spans="1:15" s="6" customFormat="1" ht="18.75">
      <c r="A494" s="69"/>
      <c r="B494" s="41" t="s">
        <v>18</v>
      </c>
      <c r="C494" s="42" t="s">
        <v>685</v>
      </c>
      <c r="D494" s="42" t="s">
        <v>637</v>
      </c>
      <c r="E494" s="42" t="s">
        <v>637</v>
      </c>
      <c r="F494" s="42" t="s">
        <v>19</v>
      </c>
      <c r="G494" s="42"/>
      <c r="H494" s="43"/>
      <c r="I494" s="43"/>
      <c r="J494" s="43"/>
      <c r="K494" s="39"/>
      <c r="L494" s="44">
        <f>SUM(L495+L496)</f>
        <v>242</v>
      </c>
      <c r="M494" s="44">
        <f>SUM(M495+M496)</f>
        <v>242</v>
      </c>
      <c r="N494" s="44">
        <f>SUM(N495+N496)</f>
        <v>242</v>
      </c>
      <c r="O494" s="40">
        <f t="shared" si="116"/>
        <v>100</v>
      </c>
    </row>
    <row r="495" spans="1:15" s="6" customFormat="1" ht="18.75">
      <c r="A495" s="69"/>
      <c r="B495" s="41" t="s">
        <v>476</v>
      </c>
      <c r="C495" s="42" t="s">
        <v>685</v>
      </c>
      <c r="D495" s="42" t="s">
        <v>637</v>
      </c>
      <c r="E495" s="42" t="s">
        <v>637</v>
      </c>
      <c r="F495" s="42" t="s">
        <v>19</v>
      </c>
      <c r="G495" s="42" t="s">
        <v>477</v>
      </c>
      <c r="H495" s="43"/>
      <c r="I495" s="43"/>
      <c r="J495" s="43"/>
      <c r="K495" s="39"/>
      <c r="L495" s="44">
        <v>210</v>
      </c>
      <c r="M495" s="44">
        <v>210</v>
      </c>
      <c r="N495" s="44">
        <v>210</v>
      </c>
      <c r="O495" s="40">
        <f t="shared" si="116"/>
        <v>100</v>
      </c>
    </row>
    <row r="496" spans="1:15" s="6" customFormat="1" ht="18.75">
      <c r="A496" s="69"/>
      <c r="B496" s="41" t="s">
        <v>138</v>
      </c>
      <c r="C496" s="42" t="s">
        <v>685</v>
      </c>
      <c r="D496" s="42" t="s">
        <v>637</v>
      </c>
      <c r="E496" s="42" t="s">
        <v>637</v>
      </c>
      <c r="F496" s="42" t="s">
        <v>19</v>
      </c>
      <c r="G496" s="42" t="s">
        <v>139</v>
      </c>
      <c r="H496" s="43"/>
      <c r="I496" s="43"/>
      <c r="J496" s="43"/>
      <c r="K496" s="39"/>
      <c r="L496" s="44">
        <v>32</v>
      </c>
      <c r="M496" s="44">
        <v>32</v>
      </c>
      <c r="N496" s="44">
        <v>32</v>
      </c>
      <c r="O496" s="40">
        <f t="shared" si="116"/>
        <v>100</v>
      </c>
    </row>
    <row r="497" spans="1:15" s="6" customFormat="1" ht="18.75">
      <c r="A497" s="69"/>
      <c r="B497" s="41" t="s">
        <v>22</v>
      </c>
      <c r="C497" s="42" t="s">
        <v>685</v>
      </c>
      <c r="D497" s="42" t="s">
        <v>637</v>
      </c>
      <c r="E497" s="42" t="s">
        <v>637</v>
      </c>
      <c r="F497" s="42" t="s">
        <v>527</v>
      </c>
      <c r="G497" s="42"/>
      <c r="H497" s="43"/>
      <c r="I497" s="43"/>
      <c r="J497" s="43"/>
      <c r="K497" s="39"/>
      <c r="L497" s="44">
        <f aca="true" t="shared" si="131" ref="L497:N499">SUM(L498)</f>
        <v>2380.7</v>
      </c>
      <c r="M497" s="44">
        <f t="shared" si="131"/>
        <v>2380.7</v>
      </c>
      <c r="N497" s="44">
        <f t="shared" si="131"/>
        <v>2373.9</v>
      </c>
      <c r="O497" s="40">
        <f t="shared" si="116"/>
        <v>99.71436972319067</v>
      </c>
    </row>
    <row r="498" spans="1:15" s="6" customFormat="1" ht="37.5">
      <c r="A498" s="69"/>
      <c r="B498" s="41" t="s">
        <v>159</v>
      </c>
      <c r="C498" s="42" t="s">
        <v>685</v>
      </c>
      <c r="D498" s="42" t="s">
        <v>637</v>
      </c>
      <c r="E498" s="42" t="s">
        <v>637</v>
      </c>
      <c r="F498" s="42" t="s">
        <v>705</v>
      </c>
      <c r="G498" s="42"/>
      <c r="H498" s="43"/>
      <c r="I498" s="43"/>
      <c r="J498" s="43"/>
      <c r="K498" s="39"/>
      <c r="L498" s="44">
        <f t="shared" si="131"/>
        <v>2380.7</v>
      </c>
      <c r="M498" s="44">
        <f t="shared" si="131"/>
        <v>2380.7</v>
      </c>
      <c r="N498" s="44">
        <f t="shared" si="131"/>
        <v>2373.9</v>
      </c>
      <c r="O498" s="40">
        <f t="shared" si="116"/>
        <v>99.71436972319067</v>
      </c>
    </row>
    <row r="499" spans="1:15" s="6" customFormat="1" ht="37.5">
      <c r="A499" s="69"/>
      <c r="B499" s="41" t="s">
        <v>23</v>
      </c>
      <c r="C499" s="42" t="s">
        <v>685</v>
      </c>
      <c r="D499" s="42" t="s">
        <v>637</v>
      </c>
      <c r="E499" s="42" t="s">
        <v>637</v>
      </c>
      <c r="F499" s="42" t="s">
        <v>24</v>
      </c>
      <c r="G499" s="42"/>
      <c r="H499" s="43"/>
      <c r="I499" s="43"/>
      <c r="J499" s="43"/>
      <c r="K499" s="39"/>
      <c r="L499" s="44">
        <f t="shared" si="131"/>
        <v>2380.7</v>
      </c>
      <c r="M499" s="44">
        <f t="shared" si="131"/>
        <v>2380.7</v>
      </c>
      <c r="N499" s="44">
        <f t="shared" si="131"/>
        <v>2373.9</v>
      </c>
      <c r="O499" s="40">
        <f t="shared" si="116"/>
        <v>99.71436972319067</v>
      </c>
    </row>
    <row r="500" spans="1:15" s="6" customFormat="1" ht="37.5">
      <c r="A500" s="69"/>
      <c r="B500" s="41" t="s">
        <v>725</v>
      </c>
      <c r="C500" s="42" t="s">
        <v>685</v>
      </c>
      <c r="D500" s="42" t="s">
        <v>637</v>
      </c>
      <c r="E500" s="42" t="s">
        <v>637</v>
      </c>
      <c r="F500" s="42" t="s">
        <v>24</v>
      </c>
      <c r="G500" s="42" t="s">
        <v>726</v>
      </c>
      <c r="H500" s="43"/>
      <c r="I500" s="43"/>
      <c r="J500" s="43"/>
      <c r="K500" s="39"/>
      <c r="L500" s="44">
        <v>2380.7</v>
      </c>
      <c r="M500" s="44">
        <v>2380.7</v>
      </c>
      <c r="N500" s="44">
        <v>2373.9</v>
      </c>
      <c r="O500" s="40">
        <f t="shared" si="116"/>
        <v>99.71436972319067</v>
      </c>
    </row>
    <row r="501" spans="1:15" s="6" customFormat="1" ht="18.75">
      <c r="A501" s="69"/>
      <c r="B501" s="41" t="s">
        <v>154</v>
      </c>
      <c r="C501" s="42" t="s">
        <v>685</v>
      </c>
      <c r="D501" s="42" t="s">
        <v>637</v>
      </c>
      <c r="E501" s="42" t="s">
        <v>637</v>
      </c>
      <c r="F501" s="42" t="s">
        <v>530</v>
      </c>
      <c r="G501" s="42"/>
      <c r="H501" s="43">
        <f>SUM(H502,H504)</f>
        <v>2977800</v>
      </c>
      <c r="I501" s="43">
        <f>SUM(I502,I504)</f>
        <v>0</v>
      </c>
      <c r="J501" s="43">
        <f>SUM(J502,J504)</f>
        <v>0</v>
      </c>
      <c r="K501" s="39">
        <f t="shared" si="119"/>
        <v>2977800</v>
      </c>
      <c r="L501" s="44">
        <f>SUM(L502,L504)</f>
        <v>3373.6</v>
      </c>
      <c r="M501" s="44">
        <f>SUM(M502,M504)</f>
        <v>3373.6</v>
      </c>
      <c r="N501" s="44">
        <f>SUM(N502,N504)</f>
        <v>3359.2</v>
      </c>
      <c r="O501" s="40">
        <f t="shared" si="116"/>
        <v>99.57315627223144</v>
      </c>
    </row>
    <row r="502" spans="1:15" s="6" customFormat="1" ht="37.5">
      <c r="A502" s="69"/>
      <c r="B502" s="41" t="s">
        <v>167</v>
      </c>
      <c r="C502" s="42" t="s">
        <v>685</v>
      </c>
      <c r="D502" s="42" t="s">
        <v>637</v>
      </c>
      <c r="E502" s="42" t="s">
        <v>637</v>
      </c>
      <c r="F502" s="42" t="s">
        <v>168</v>
      </c>
      <c r="G502" s="42"/>
      <c r="H502" s="43">
        <f>H503</f>
        <v>1671800</v>
      </c>
      <c r="I502" s="43">
        <f>I503</f>
        <v>0</v>
      </c>
      <c r="J502" s="43">
        <f>J503</f>
        <v>0</v>
      </c>
      <c r="K502" s="39">
        <f t="shared" si="119"/>
        <v>1671800</v>
      </c>
      <c r="L502" s="44">
        <f>L503</f>
        <v>1922.6</v>
      </c>
      <c r="M502" s="44">
        <f>M503</f>
        <v>1922.6</v>
      </c>
      <c r="N502" s="44">
        <f>N503</f>
        <v>1922.1</v>
      </c>
      <c r="O502" s="40">
        <f t="shared" si="116"/>
        <v>99.97399355040051</v>
      </c>
    </row>
    <row r="503" spans="1:15" s="6" customFormat="1" ht="37.5">
      <c r="A503" s="69"/>
      <c r="B503" s="41" t="s">
        <v>725</v>
      </c>
      <c r="C503" s="42" t="s">
        <v>685</v>
      </c>
      <c r="D503" s="42" t="s">
        <v>637</v>
      </c>
      <c r="E503" s="42" t="s">
        <v>637</v>
      </c>
      <c r="F503" s="42" t="s">
        <v>168</v>
      </c>
      <c r="G503" s="42" t="s">
        <v>726</v>
      </c>
      <c r="H503" s="43">
        <v>1671800</v>
      </c>
      <c r="I503" s="43"/>
      <c r="J503" s="43"/>
      <c r="K503" s="39">
        <f t="shared" si="119"/>
        <v>1671800</v>
      </c>
      <c r="L503" s="44">
        <v>1922.6</v>
      </c>
      <c r="M503" s="44">
        <v>1922.6</v>
      </c>
      <c r="N503" s="47">
        <v>1922.1</v>
      </c>
      <c r="O503" s="40">
        <f t="shared" si="116"/>
        <v>99.97399355040051</v>
      </c>
    </row>
    <row r="504" spans="1:15" s="6" customFormat="1" ht="36" customHeight="1">
      <c r="A504" s="69"/>
      <c r="B504" s="41" t="s">
        <v>135</v>
      </c>
      <c r="C504" s="42" t="s">
        <v>685</v>
      </c>
      <c r="D504" s="42" t="s">
        <v>637</v>
      </c>
      <c r="E504" s="42" t="s">
        <v>637</v>
      </c>
      <c r="F504" s="42" t="s">
        <v>136</v>
      </c>
      <c r="G504" s="42"/>
      <c r="H504" s="43">
        <f>H505</f>
        <v>1306000</v>
      </c>
      <c r="I504" s="43">
        <f>I505</f>
        <v>0</v>
      </c>
      <c r="J504" s="43">
        <f>J505</f>
        <v>0</v>
      </c>
      <c r="K504" s="39">
        <f t="shared" si="119"/>
        <v>1306000</v>
      </c>
      <c r="L504" s="44">
        <f>L505</f>
        <v>1451</v>
      </c>
      <c r="M504" s="44">
        <f>M505</f>
        <v>1451</v>
      </c>
      <c r="N504" s="44">
        <f>N505</f>
        <v>1437.1</v>
      </c>
      <c r="O504" s="40">
        <f t="shared" si="116"/>
        <v>99.0420399724328</v>
      </c>
    </row>
    <row r="505" spans="1:15" s="6" customFormat="1" ht="37.5" customHeight="1">
      <c r="A505" s="69"/>
      <c r="B505" s="41" t="s">
        <v>725</v>
      </c>
      <c r="C505" s="42" t="s">
        <v>685</v>
      </c>
      <c r="D505" s="42" t="s">
        <v>637</v>
      </c>
      <c r="E505" s="42" t="s">
        <v>637</v>
      </c>
      <c r="F505" s="42" t="s">
        <v>136</v>
      </c>
      <c r="G505" s="42" t="s">
        <v>726</v>
      </c>
      <c r="H505" s="43">
        <v>1306000</v>
      </c>
      <c r="I505" s="43"/>
      <c r="J505" s="43"/>
      <c r="K505" s="39">
        <f t="shared" si="119"/>
        <v>1306000</v>
      </c>
      <c r="L505" s="44">
        <v>1451</v>
      </c>
      <c r="M505" s="44">
        <v>1451</v>
      </c>
      <c r="N505" s="47">
        <v>1437.1</v>
      </c>
      <c r="O505" s="40">
        <f t="shared" si="116"/>
        <v>99.0420399724328</v>
      </c>
    </row>
    <row r="506" spans="1:15" s="6" customFormat="1" ht="18.75">
      <c r="A506" s="69" t="s">
        <v>21</v>
      </c>
      <c r="B506" s="41" t="s">
        <v>727</v>
      </c>
      <c r="C506" s="42" t="s">
        <v>685</v>
      </c>
      <c r="D506" s="42" t="s">
        <v>637</v>
      </c>
      <c r="E506" s="42" t="s">
        <v>511</v>
      </c>
      <c r="F506" s="42"/>
      <c r="G506" s="42"/>
      <c r="H506" s="43">
        <f>SUM(H507,H510,H513,H516,H523,H536)</f>
        <v>60262100</v>
      </c>
      <c r="I506" s="43">
        <f>SUM(I507,I510,I513,I516,I523,I536)</f>
        <v>-481300</v>
      </c>
      <c r="J506" s="43">
        <f>SUM(J507,J510,J513,J516,J523,J536)</f>
        <v>0</v>
      </c>
      <c r="K506" s="39">
        <f t="shared" si="119"/>
        <v>59780800</v>
      </c>
      <c r="L506" s="44">
        <f>SUM(L507,L510,L513,L516,L523,L536)</f>
        <v>57392</v>
      </c>
      <c r="M506" s="44">
        <f>SUM(M507,M510,M513,M516,M523,M536)</f>
        <v>57392</v>
      </c>
      <c r="N506" s="44">
        <f>SUM(N507,N510,N513,N516,N523,N536)</f>
        <v>55736.99999999999</v>
      </c>
      <c r="O506" s="40">
        <f t="shared" si="116"/>
        <v>97.11632283245049</v>
      </c>
    </row>
    <row r="507" spans="1:15" s="6" customFormat="1" ht="56.25">
      <c r="A507" s="69"/>
      <c r="B507" s="41" t="s">
        <v>445</v>
      </c>
      <c r="C507" s="42" t="s">
        <v>685</v>
      </c>
      <c r="D507" s="42" t="s">
        <v>637</v>
      </c>
      <c r="E507" s="42" t="s">
        <v>511</v>
      </c>
      <c r="F507" s="42" t="s">
        <v>446</v>
      </c>
      <c r="G507" s="42"/>
      <c r="H507" s="43">
        <f aca="true" t="shared" si="132" ref="H507:N508">H508</f>
        <v>4666900</v>
      </c>
      <c r="I507" s="43">
        <f t="shared" si="132"/>
        <v>0</v>
      </c>
      <c r="J507" s="43">
        <f t="shared" si="132"/>
        <v>0</v>
      </c>
      <c r="K507" s="39">
        <f t="shared" si="119"/>
        <v>4666900</v>
      </c>
      <c r="L507" s="44">
        <f t="shared" si="132"/>
        <v>5276.8</v>
      </c>
      <c r="M507" s="44">
        <f t="shared" si="132"/>
        <v>5276.8</v>
      </c>
      <c r="N507" s="44">
        <f t="shared" si="132"/>
        <v>5067</v>
      </c>
      <c r="O507" s="40">
        <f t="shared" si="116"/>
        <v>96.02410551849606</v>
      </c>
    </row>
    <row r="508" spans="1:15" s="6" customFormat="1" ht="19.5" customHeight="1">
      <c r="A508" s="69"/>
      <c r="B508" s="41" t="s">
        <v>439</v>
      </c>
      <c r="C508" s="42" t="s">
        <v>685</v>
      </c>
      <c r="D508" s="42" t="s">
        <v>637</v>
      </c>
      <c r="E508" s="42" t="s">
        <v>511</v>
      </c>
      <c r="F508" s="42" t="s">
        <v>447</v>
      </c>
      <c r="G508" s="42"/>
      <c r="H508" s="43">
        <f t="shared" si="132"/>
        <v>4666900</v>
      </c>
      <c r="I508" s="43">
        <f t="shared" si="132"/>
        <v>0</v>
      </c>
      <c r="J508" s="43">
        <f t="shared" si="132"/>
        <v>0</v>
      </c>
      <c r="K508" s="39">
        <f t="shared" si="119"/>
        <v>4666900</v>
      </c>
      <c r="L508" s="44">
        <f t="shared" si="132"/>
        <v>5276.8</v>
      </c>
      <c r="M508" s="44">
        <f t="shared" si="132"/>
        <v>5276.8</v>
      </c>
      <c r="N508" s="44">
        <f t="shared" si="132"/>
        <v>5067</v>
      </c>
      <c r="O508" s="40">
        <f t="shared" si="116"/>
        <v>96.02410551849606</v>
      </c>
    </row>
    <row r="509" spans="1:15" s="6" customFormat="1" ht="18.75">
      <c r="A509" s="69"/>
      <c r="B509" s="41" t="s">
        <v>138</v>
      </c>
      <c r="C509" s="42" t="s">
        <v>685</v>
      </c>
      <c r="D509" s="42" t="s">
        <v>637</v>
      </c>
      <c r="E509" s="42" t="s">
        <v>511</v>
      </c>
      <c r="F509" s="42" t="s">
        <v>447</v>
      </c>
      <c r="G509" s="42" t="s">
        <v>139</v>
      </c>
      <c r="H509" s="43">
        <v>4666900</v>
      </c>
      <c r="I509" s="43"/>
      <c r="J509" s="43"/>
      <c r="K509" s="39">
        <f t="shared" si="119"/>
        <v>4666900</v>
      </c>
      <c r="L509" s="44">
        <v>5276.8</v>
      </c>
      <c r="M509" s="44">
        <v>5276.8</v>
      </c>
      <c r="N509" s="47">
        <v>5067</v>
      </c>
      <c r="O509" s="40">
        <f t="shared" si="116"/>
        <v>96.02410551849606</v>
      </c>
    </row>
    <row r="510" spans="1:15" s="6" customFormat="1" ht="18.75">
      <c r="A510" s="69"/>
      <c r="B510" s="41" t="s">
        <v>760</v>
      </c>
      <c r="C510" s="42" t="s">
        <v>685</v>
      </c>
      <c r="D510" s="42" t="s">
        <v>637</v>
      </c>
      <c r="E510" s="42" t="s">
        <v>511</v>
      </c>
      <c r="F510" s="42" t="s">
        <v>761</v>
      </c>
      <c r="G510" s="42"/>
      <c r="H510" s="43">
        <f aca="true" t="shared" si="133" ref="H510:J511">H511</f>
        <v>1096400</v>
      </c>
      <c r="I510" s="43">
        <f t="shared" si="133"/>
        <v>0</v>
      </c>
      <c r="J510" s="43">
        <f t="shared" si="133"/>
        <v>0</v>
      </c>
      <c r="K510" s="39">
        <f t="shared" si="119"/>
        <v>1096400</v>
      </c>
      <c r="L510" s="44">
        <f aca="true" t="shared" si="134" ref="L510:N511">L511</f>
        <v>1988.6</v>
      </c>
      <c r="M510" s="44">
        <f t="shared" si="134"/>
        <v>1988.6</v>
      </c>
      <c r="N510" s="44">
        <f t="shared" si="134"/>
        <v>1981.6</v>
      </c>
      <c r="O510" s="40">
        <f t="shared" si="116"/>
        <v>99.64799356331088</v>
      </c>
    </row>
    <row r="511" spans="1:15" s="6" customFormat="1" ht="20.25" customHeight="1">
      <c r="A511" s="69"/>
      <c r="B511" s="41" t="s">
        <v>128</v>
      </c>
      <c r="C511" s="42" t="s">
        <v>685</v>
      </c>
      <c r="D511" s="42" t="s">
        <v>637</v>
      </c>
      <c r="E511" s="42" t="s">
        <v>511</v>
      </c>
      <c r="F511" s="42" t="s">
        <v>169</v>
      </c>
      <c r="G511" s="42"/>
      <c r="H511" s="43">
        <f t="shared" si="133"/>
        <v>1096400</v>
      </c>
      <c r="I511" s="43">
        <f t="shared" si="133"/>
        <v>0</v>
      </c>
      <c r="J511" s="43">
        <f t="shared" si="133"/>
        <v>0</v>
      </c>
      <c r="K511" s="39">
        <f t="shared" si="119"/>
        <v>1096400</v>
      </c>
      <c r="L511" s="44">
        <f t="shared" si="134"/>
        <v>1988.6</v>
      </c>
      <c r="M511" s="44">
        <f t="shared" si="134"/>
        <v>1988.6</v>
      </c>
      <c r="N511" s="44">
        <f t="shared" si="134"/>
        <v>1981.6</v>
      </c>
      <c r="O511" s="40">
        <f t="shared" si="116"/>
        <v>99.64799356331088</v>
      </c>
    </row>
    <row r="512" spans="1:15" s="6" customFormat="1" ht="20.25" customHeight="1">
      <c r="A512" s="69"/>
      <c r="B512" s="41" t="s">
        <v>469</v>
      </c>
      <c r="C512" s="42" t="s">
        <v>685</v>
      </c>
      <c r="D512" s="42" t="s">
        <v>637</v>
      </c>
      <c r="E512" s="42" t="s">
        <v>511</v>
      </c>
      <c r="F512" s="42" t="s">
        <v>169</v>
      </c>
      <c r="G512" s="42" t="s">
        <v>470</v>
      </c>
      <c r="H512" s="43">
        <v>1096400</v>
      </c>
      <c r="I512" s="43"/>
      <c r="J512" s="43"/>
      <c r="K512" s="39">
        <f t="shared" si="119"/>
        <v>1096400</v>
      </c>
      <c r="L512" s="44">
        <v>1988.6</v>
      </c>
      <c r="M512" s="44">
        <v>1988.6</v>
      </c>
      <c r="N512" s="47">
        <v>1981.6</v>
      </c>
      <c r="O512" s="40">
        <f t="shared" si="116"/>
        <v>99.64799356331088</v>
      </c>
    </row>
    <row r="513" spans="1:15" s="6" customFormat="1" ht="73.5" customHeight="1">
      <c r="A513" s="69"/>
      <c r="B513" s="41" t="s">
        <v>735</v>
      </c>
      <c r="C513" s="42" t="s">
        <v>685</v>
      </c>
      <c r="D513" s="42" t="s">
        <v>637</v>
      </c>
      <c r="E513" s="42" t="s">
        <v>511</v>
      </c>
      <c r="F513" s="42" t="s">
        <v>736</v>
      </c>
      <c r="G513" s="42"/>
      <c r="H513" s="43">
        <f aca="true" t="shared" si="135" ref="H513:N514">H514</f>
        <v>21036300</v>
      </c>
      <c r="I513" s="43">
        <f t="shared" si="135"/>
        <v>-330000</v>
      </c>
      <c r="J513" s="43">
        <f t="shared" si="135"/>
        <v>0</v>
      </c>
      <c r="K513" s="39">
        <f t="shared" si="119"/>
        <v>20706300</v>
      </c>
      <c r="L513" s="44">
        <f t="shared" si="135"/>
        <v>23880.5</v>
      </c>
      <c r="M513" s="44">
        <f t="shared" si="135"/>
        <v>23880.5</v>
      </c>
      <c r="N513" s="44">
        <f t="shared" si="135"/>
        <v>22969.5</v>
      </c>
      <c r="O513" s="40">
        <f t="shared" si="116"/>
        <v>96.18517200226125</v>
      </c>
    </row>
    <row r="514" spans="1:15" s="6" customFormat="1" ht="18.75">
      <c r="A514" s="69"/>
      <c r="B514" s="41" t="s">
        <v>474</v>
      </c>
      <c r="C514" s="42" t="s">
        <v>685</v>
      </c>
      <c r="D514" s="42" t="s">
        <v>637</v>
      </c>
      <c r="E514" s="42" t="s">
        <v>511</v>
      </c>
      <c r="F514" s="42" t="s">
        <v>737</v>
      </c>
      <c r="G514" s="42"/>
      <c r="H514" s="43">
        <f t="shared" si="135"/>
        <v>21036300</v>
      </c>
      <c r="I514" s="43">
        <f t="shared" si="135"/>
        <v>-330000</v>
      </c>
      <c r="J514" s="43">
        <f t="shared" si="135"/>
        <v>0</v>
      </c>
      <c r="K514" s="39">
        <f t="shared" si="119"/>
        <v>20706300</v>
      </c>
      <c r="L514" s="44">
        <f t="shared" si="135"/>
        <v>23880.5</v>
      </c>
      <c r="M514" s="44">
        <f t="shared" si="135"/>
        <v>23880.5</v>
      </c>
      <c r="N514" s="44">
        <f t="shared" si="135"/>
        <v>22969.5</v>
      </c>
      <c r="O514" s="40">
        <f t="shared" si="116"/>
        <v>96.18517200226125</v>
      </c>
    </row>
    <row r="515" spans="1:15" s="6" customFormat="1" ht="19.5" customHeight="1">
      <c r="A515" s="69"/>
      <c r="B515" s="41" t="s">
        <v>476</v>
      </c>
      <c r="C515" s="42" t="s">
        <v>685</v>
      </c>
      <c r="D515" s="42" t="s">
        <v>637</v>
      </c>
      <c r="E515" s="42" t="s">
        <v>511</v>
      </c>
      <c r="F515" s="42" t="s">
        <v>737</v>
      </c>
      <c r="G515" s="42" t="s">
        <v>477</v>
      </c>
      <c r="H515" s="43">
        <v>21036300</v>
      </c>
      <c r="I515" s="43">
        <v>-330000</v>
      </c>
      <c r="J515" s="43"/>
      <c r="K515" s="39">
        <f t="shared" si="119"/>
        <v>20706300</v>
      </c>
      <c r="L515" s="44">
        <v>23880.5</v>
      </c>
      <c r="M515" s="44">
        <v>23880.5</v>
      </c>
      <c r="N515" s="47">
        <v>22969.5</v>
      </c>
      <c r="O515" s="40">
        <f t="shared" si="116"/>
        <v>96.18517200226125</v>
      </c>
    </row>
    <row r="516" spans="1:15" s="5" customFormat="1" ht="18.75" hidden="1">
      <c r="A516" s="69"/>
      <c r="B516" s="41" t="s">
        <v>592</v>
      </c>
      <c r="C516" s="42" t="s">
        <v>685</v>
      </c>
      <c r="D516" s="42" t="s">
        <v>637</v>
      </c>
      <c r="E516" s="42" t="s">
        <v>511</v>
      </c>
      <c r="F516" s="42" t="s">
        <v>593</v>
      </c>
      <c r="G516" s="42"/>
      <c r="H516" s="43">
        <f>SUM(H517,H520)</f>
        <v>0</v>
      </c>
      <c r="I516" s="43">
        <f>SUM(I517,I520)</f>
        <v>0</v>
      </c>
      <c r="J516" s="43">
        <f>SUM(J517,J520)</f>
        <v>0</v>
      </c>
      <c r="K516" s="39">
        <f t="shared" si="119"/>
        <v>0</v>
      </c>
      <c r="L516" s="44">
        <f>SUM(L517,L520)</f>
        <v>0</v>
      </c>
      <c r="M516" s="49"/>
      <c r="N516" s="47"/>
      <c r="O516" s="40" t="e">
        <f t="shared" si="116"/>
        <v>#DIV/0!</v>
      </c>
    </row>
    <row r="517" spans="1:15" s="5" customFormat="1" ht="106.5" customHeight="1" hidden="1">
      <c r="A517" s="69"/>
      <c r="B517" s="41" t="s">
        <v>728</v>
      </c>
      <c r="C517" s="42" t="s">
        <v>685</v>
      </c>
      <c r="D517" s="42" t="s">
        <v>637</v>
      </c>
      <c r="E517" s="42" t="s">
        <v>511</v>
      </c>
      <c r="F517" s="42" t="s">
        <v>729</v>
      </c>
      <c r="G517" s="42"/>
      <c r="H517" s="43">
        <f aca="true" t="shared" si="136" ref="H517:L518">H518</f>
        <v>0</v>
      </c>
      <c r="I517" s="43">
        <f t="shared" si="136"/>
        <v>0</v>
      </c>
      <c r="J517" s="43">
        <f t="shared" si="136"/>
        <v>0</v>
      </c>
      <c r="K517" s="39">
        <f t="shared" si="119"/>
        <v>0</v>
      </c>
      <c r="L517" s="44">
        <f t="shared" si="136"/>
        <v>0</v>
      </c>
      <c r="M517" s="49"/>
      <c r="N517" s="47"/>
      <c r="O517" s="40" t="e">
        <f t="shared" si="116"/>
        <v>#DIV/0!</v>
      </c>
    </row>
    <row r="518" spans="1:15" s="5" customFormat="1" ht="37.5" hidden="1">
      <c r="A518" s="69"/>
      <c r="B518" s="41" t="s">
        <v>730</v>
      </c>
      <c r="C518" s="42" t="s">
        <v>685</v>
      </c>
      <c r="D518" s="42" t="s">
        <v>637</v>
      </c>
      <c r="E518" s="42" t="s">
        <v>511</v>
      </c>
      <c r="F518" s="42" t="s">
        <v>731</v>
      </c>
      <c r="G518" s="42"/>
      <c r="H518" s="43">
        <f t="shared" si="136"/>
        <v>0</v>
      </c>
      <c r="I518" s="43">
        <f t="shared" si="136"/>
        <v>0</v>
      </c>
      <c r="J518" s="43">
        <f t="shared" si="136"/>
        <v>0</v>
      </c>
      <c r="K518" s="39">
        <f t="shared" si="119"/>
        <v>0</v>
      </c>
      <c r="L518" s="44">
        <f t="shared" si="136"/>
        <v>0</v>
      </c>
      <c r="M518" s="49"/>
      <c r="N518" s="47"/>
      <c r="O518" s="40" t="e">
        <f t="shared" si="116"/>
        <v>#DIV/0!</v>
      </c>
    </row>
    <row r="519" spans="1:15" s="5" customFormat="1" ht="18.75" hidden="1">
      <c r="A519" s="69"/>
      <c r="B519" s="41" t="s">
        <v>592</v>
      </c>
      <c r="C519" s="42" t="s">
        <v>685</v>
      </c>
      <c r="D519" s="42" t="s">
        <v>637</v>
      </c>
      <c r="E519" s="42" t="s">
        <v>511</v>
      </c>
      <c r="F519" s="42" t="s">
        <v>731</v>
      </c>
      <c r="G519" s="42" t="s">
        <v>508</v>
      </c>
      <c r="H519" s="43">
        <v>0</v>
      </c>
      <c r="I519" s="43"/>
      <c r="J519" s="43"/>
      <c r="K519" s="39">
        <f t="shared" si="119"/>
        <v>0</v>
      </c>
      <c r="L519" s="44">
        <v>0</v>
      </c>
      <c r="M519" s="49"/>
      <c r="N519" s="47"/>
      <c r="O519" s="40" t="e">
        <f t="shared" si="116"/>
        <v>#DIV/0!</v>
      </c>
    </row>
    <row r="520" spans="1:15" s="5" customFormat="1" ht="93.75" hidden="1">
      <c r="A520" s="69"/>
      <c r="B520" s="41" t="s">
        <v>732</v>
      </c>
      <c r="C520" s="42" t="s">
        <v>685</v>
      </c>
      <c r="D520" s="42" t="s">
        <v>637</v>
      </c>
      <c r="E520" s="42" t="s">
        <v>511</v>
      </c>
      <c r="F520" s="42" t="s">
        <v>733</v>
      </c>
      <c r="G520" s="42"/>
      <c r="H520" s="43">
        <f>H521</f>
        <v>0</v>
      </c>
      <c r="I520" s="43">
        <f>I521</f>
        <v>0</v>
      </c>
      <c r="J520" s="43">
        <f>J521</f>
        <v>0</v>
      </c>
      <c r="K520" s="39">
        <f t="shared" si="119"/>
        <v>0</v>
      </c>
      <c r="L520" s="44">
        <f>L521</f>
        <v>0</v>
      </c>
      <c r="M520" s="49"/>
      <c r="N520" s="47"/>
      <c r="O520" s="40" t="e">
        <f t="shared" si="116"/>
        <v>#DIV/0!</v>
      </c>
    </row>
    <row r="521" spans="1:15" s="5" customFormat="1" ht="37.5" hidden="1">
      <c r="A521" s="69"/>
      <c r="B521" s="41" t="s">
        <v>105</v>
      </c>
      <c r="C521" s="42" t="s">
        <v>685</v>
      </c>
      <c r="D521" s="42" t="s">
        <v>637</v>
      </c>
      <c r="E521" s="42" t="s">
        <v>511</v>
      </c>
      <c r="F521" s="42" t="s">
        <v>734</v>
      </c>
      <c r="G521" s="42"/>
      <c r="H521" s="43">
        <v>0</v>
      </c>
      <c r="I521" s="43">
        <f>I522</f>
        <v>0</v>
      </c>
      <c r="J521" s="43">
        <f>J522</f>
        <v>0</v>
      </c>
      <c r="K521" s="39">
        <f t="shared" si="119"/>
        <v>0</v>
      </c>
      <c r="L521" s="44">
        <f>L522</f>
        <v>0</v>
      </c>
      <c r="M521" s="49"/>
      <c r="N521" s="47"/>
      <c r="O521" s="40" t="e">
        <f t="shared" si="116"/>
        <v>#DIV/0!</v>
      </c>
    </row>
    <row r="522" spans="1:15" s="5" customFormat="1" ht="19.5" customHeight="1" hidden="1">
      <c r="A522" s="69"/>
      <c r="B522" s="41" t="s">
        <v>592</v>
      </c>
      <c r="C522" s="42" t="s">
        <v>685</v>
      </c>
      <c r="D522" s="42" t="s">
        <v>637</v>
      </c>
      <c r="E522" s="42" t="s">
        <v>511</v>
      </c>
      <c r="F522" s="42" t="s">
        <v>734</v>
      </c>
      <c r="G522" s="42" t="s">
        <v>508</v>
      </c>
      <c r="H522" s="43">
        <v>0</v>
      </c>
      <c r="I522" s="43"/>
      <c r="J522" s="43"/>
      <c r="K522" s="39">
        <f t="shared" si="119"/>
        <v>0</v>
      </c>
      <c r="L522" s="44">
        <v>0</v>
      </c>
      <c r="M522" s="49"/>
      <c r="N522" s="47"/>
      <c r="O522" s="40" t="e">
        <f t="shared" si="116"/>
        <v>#DIV/0!</v>
      </c>
    </row>
    <row r="523" spans="1:15" s="5" customFormat="1" ht="18.75">
      <c r="A523" s="69"/>
      <c r="B523" s="41" t="s">
        <v>22</v>
      </c>
      <c r="C523" s="42" t="s">
        <v>685</v>
      </c>
      <c r="D523" s="42" t="s">
        <v>637</v>
      </c>
      <c r="E523" s="42" t="s">
        <v>511</v>
      </c>
      <c r="F523" s="42" t="s">
        <v>527</v>
      </c>
      <c r="G523" s="42"/>
      <c r="H523" s="43">
        <f>SUM(H524,H526,H528,H530,H532,H534)</f>
        <v>12637400</v>
      </c>
      <c r="I523" s="43">
        <f>SUM(I524,I526,I530,I532,I534)</f>
        <v>0</v>
      </c>
      <c r="J523" s="43">
        <f>SUM(J524,J526,J530,J532,J534)</f>
        <v>0</v>
      </c>
      <c r="K523" s="39">
        <f t="shared" si="119"/>
        <v>12637400</v>
      </c>
      <c r="L523" s="44">
        <f>SUM(L524,L526,L528,L530,L532,L534)</f>
        <v>13012.5</v>
      </c>
      <c r="M523" s="44">
        <f>SUM(M524,M526,M528,M530,M532,M534)</f>
        <v>13012.5</v>
      </c>
      <c r="N523" s="44">
        <f>SUM(N524,N526,N528,N530,N532,N534)</f>
        <v>12506.3</v>
      </c>
      <c r="O523" s="40">
        <f t="shared" si="116"/>
        <v>96.10989433237272</v>
      </c>
    </row>
    <row r="524" spans="1:15" s="5" customFormat="1" ht="39.75" customHeight="1">
      <c r="A524" s="69"/>
      <c r="B524" s="41" t="s">
        <v>562</v>
      </c>
      <c r="C524" s="42" t="s">
        <v>685</v>
      </c>
      <c r="D524" s="42" t="s">
        <v>637</v>
      </c>
      <c r="E524" s="42" t="s">
        <v>511</v>
      </c>
      <c r="F524" s="42" t="s">
        <v>254</v>
      </c>
      <c r="G524" s="42"/>
      <c r="H524" s="43">
        <f>H525</f>
        <v>10603400</v>
      </c>
      <c r="I524" s="43">
        <f>I525</f>
        <v>0</v>
      </c>
      <c r="J524" s="43">
        <f>J525</f>
        <v>0</v>
      </c>
      <c r="K524" s="39">
        <f t="shared" si="119"/>
        <v>10603400</v>
      </c>
      <c r="L524" s="44">
        <f>L525</f>
        <v>10021</v>
      </c>
      <c r="M524" s="44">
        <f>M525</f>
        <v>10021</v>
      </c>
      <c r="N524" s="44">
        <f>N525</f>
        <v>9515.1</v>
      </c>
      <c r="O524" s="40">
        <f t="shared" si="116"/>
        <v>94.95160163656321</v>
      </c>
    </row>
    <row r="525" spans="1:15" s="5" customFormat="1" ht="18.75">
      <c r="A525" s="69"/>
      <c r="B525" s="41" t="s">
        <v>738</v>
      </c>
      <c r="C525" s="42" t="s">
        <v>685</v>
      </c>
      <c r="D525" s="42" t="s">
        <v>637</v>
      </c>
      <c r="E525" s="42" t="s">
        <v>511</v>
      </c>
      <c r="F525" s="42" t="s">
        <v>254</v>
      </c>
      <c r="G525" s="42" t="s">
        <v>739</v>
      </c>
      <c r="H525" s="43">
        <v>10603400</v>
      </c>
      <c r="I525" s="43"/>
      <c r="J525" s="43"/>
      <c r="K525" s="39">
        <f t="shared" si="119"/>
        <v>10603400</v>
      </c>
      <c r="L525" s="44">
        <v>10021</v>
      </c>
      <c r="M525" s="44">
        <v>10021</v>
      </c>
      <c r="N525" s="47">
        <v>9515.1</v>
      </c>
      <c r="O525" s="40">
        <f t="shared" si="116"/>
        <v>94.95160163656321</v>
      </c>
    </row>
    <row r="526" spans="1:15" s="5" customFormat="1" ht="56.25" hidden="1">
      <c r="A526" s="69"/>
      <c r="B526" s="41" t="s">
        <v>170</v>
      </c>
      <c r="C526" s="42" t="s">
        <v>685</v>
      </c>
      <c r="D526" s="42" t="s">
        <v>637</v>
      </c>
      <c r="E526" s="42" t="s">
        <v>511</v>
      </c>
      <c r="F526" s="42" t="s">
        <v>171</v>
      </c>
      <c r="G526" s="42"/>
      <c r="H526" s="43">
        <f>H527</f>
        <v>0</v>
      </c>
      <c r="I526" s="43">
        <f>I527</f>
        <v>0</v>
      </c>
      <c r="J526" s="43">
        <f>J527</f>
        <v>0</v>
      </c>
      <c r="K526" s="39">
        <f t="shared" si="119"/>
        <v>0</v>
      </c>
      <c r="L526" s="44">
        <f>L527</f>
        <v>0</v>
      </c>
      <c r="M526" s="49"/>
      <c r="N526" s="47"/>
      <c r="O526" s="40" t="e">
        <f t="shared" si="116"/>
        <v>#DIV/0!</v>
      </c>
    </row>
    <row r="527" spans="1:15" s="5" customFormat="1" ht="18.75" hidden="1">
      <c r="A527" s="69"/>
      <c r="B527" s="41" t="s">
        <v>738</v>
      </c>
      <c r="C527" s="42" t="s">
        <v>685</v>
      </c>
      <c r="D527" s="42" t="s">
        <v>637</v>
      </c>
      <c r="E527" s="42" t="s">
        <v>511</v>
      </c>
      <c r="F527" s="42" t="s">
        <v>171</v>
      </c>
      <c r="G527" s="42" t="s">
        <v>739</v>
      </c>
      <c r="H527" s="43">
        <v>0</v>
      </c>
      <c r="I527" s="43"/>
      <c r="J527" s="43"/>
      <c r="K527" s="39">
        <f t="shared" si="119"/>
        <v>0</v>
      </c>
      <c r="L527" s="44">
        <v>0</v>
      </c>
      <c r="M527" s="49"/>
      <c r="N527" s="47"/>
      <c r="O527" s="40" t="e">
        <f aca="true" t="shared" si="137" ref="O527:O599">N527*100/M527</f>
        <v>#DIV/0!</v>
      </c>
    </row>
    <row r="528" spans="1:15" s="5" customFormat="1" ht="56.25" customHeight="1">
      <c r="A528" s="69"/>
      <c r="B528" s="41" t="s">
        <v>563</v>
      </c>
      <c r="C528" s="42" t="s">
        <v>685</v>
      </c>
      <c r="D528" s="42" t="s">
        <v>637</v>
      </c>
      <c r="E528" s="42" t="s">
        <v>511</v>
      </c>
      <c r="F528" s="42" t="s">
        <v>306</v>
      </c>
      <c r="G528" s="42"/>
      <c r="H528" s="43">
        <f>SUM(H529)</f>
        <v>1665000</v>
      </c>
      <c r="I528" s="43"/>
      <c r="J528" s="43"/>
      <c r="K528" s="39">
        <f t="shared" si="119"/>
        <v>1665000</v>
      </c>
      <c r="L528" s="44">
        <f>SUM(L529)</f>
        <v>2497.5</v>
      </c>
      <c r="M528" s="44">
        <f>SUM(M529)</f>
        <v>2497.5</v>
      </c>
      <c r="N528" s="44">
        <f>SUM(N529)</f>
        <v>2497.2</v>
      </c>
      <c r="O528" s="40">
        <f t="shared" si="137"/>
        <v>99.98798798798798</v>
      </c>
    </row>
    <row r="529" spans="1:15" s="5" customFormat="1" ht="18.75">
      <c r="A529" s="69"/>
      <c r="B529" s="41" t="s">
        <v>738</v>
      </c>
      <c r="C529" s="42" t="s">
        <v>685</v>
      </c>
      <c r="D529" s="42" t="s">
        <v>637</v>
      </c>
      <c r="E529" s="42" t="s">
        <v>511</v>
      </c>
      <c r="F529" s="42" t="s">
        <v>306</v>
      </c>
      <c r="G529" s="42" t="s">
        <v>739</v>
      </c>
      <c r="H529" s="43">
        <v>1665000</v>
      </c>
      <c r="I529" s="43"/>
      <c r="J529" s="43"/>
      <c r="K529" s="39">
        <f t="shared" si="119"/>
        <v>1665000</v>
      </c>
      <c r="L529" s="44">
        <v>2497.5</v>
      </c>
      <c r="M529" s="44">
        <v>2497.5</v>
      </c>
      <c r="N529" s="47">
        <v>2497.2</v>
      </c>
      <c r="O529" s="40">
        <f t="shared" si="137"/>
        <v>99.98798798798798</v>
      </c>
    </row>
    <row r="530" spans="1:15" s="5" customFormat="1" ht="38.25" customHeight="1">
      <c r="A530" s="69"/>
      <c r="B530" s="41" t="s">
        <v>564</v>
      </c>
      <c r="C530" s="42" t="s">
        <v>685</v>
      </c>
      <c r="D530" s="42" t="s">
        <v>637</v>
      </c>
      <c r="E530" s="42" t="s">
        <v>511</v>
      </c>
      <c r="F530" s="42" t="s">
        <v>172</v>
      </c>
      <c r="G530" s="42"/>
      <c r="H530" s="43">
        <f>H531</f>
        <v>369000</v>
      </c>
      <c r="I530" s="43">
        <f>I531</f>
        <v>0</v>
      </c>
      <c r="J530" s="43">
        <f>J531</f>
        <v>0</v>
      </c>
      <c r="K530" s="39">
        <f t="shared" si="119"/>
        <v>369000</v>
      </c>
      <c r="L530" s="44">
        <f>L531</f>
        <v>494</v>
      </c>
      <c r="M530" s="44">
        <f>M531</f>
        <v>494</v>
      </c>
      <c r="N530" s="44">
        <f>N531</f>
        <v>494</v>
      </c>
      <c r="O530" s="40">
        <f t="shared" si="137"/>
        <v>100</v>
      </c>
    </row>
    <row r="531" spans="1:15" s="5" customFormat="1" ht="18.75">
      <c r="A531" s="69"/>
      <c r="B531" s="41" t="s">
        <v>738</v>
      </c>
      <c r="C531" s="42" t="s">
        <v>685</v>
      </c>
      <c r="D531" s="42" t="s">
        <v>637</v>
      </c>
      <c r="E531" s="42" t="s">
        <v>511</v>
      </c>
      <c r="F531" s="42" t="s">
        <v>172</v>
      </c>
      <c r="G531" s="42" t="s">
        <v>739</v>
      </c>
      <c r="H531" s="43">
        <v>369000</v>
      </c>
      <c r="I531" s="43"/>
      <c r="J531" s="43"/>
      <c r="K531" s="39">
        <f t="shared" si="119"/>
        <v>369000</v>
      </c>
      <c r="L531" s="48">
        <v>494</v>
      </c>
      <c r="M531" s="48">
        <v>494</v>
      </c>
      <c r="N531" s="47">
        <v>494</v>
      </c>
      <c r="O531" s="40">
        <f t="shared" si="137"/>
        <v>100</v>
      </c>
    </row>
    <row r="532" spans="1:15" s="5" customFormat="1" ht="56.25" hidden="1">
      <c r="A532" s="69"/>
      <c r="B532" s="41" t="s">
        <v>266</v>
      </c>
      <c r="C532" s="42" t="s">
        <v>685</v>
      </c>
      <c r="D532" s="42" t="s">
        <v>637</v>
      </c>
      <c r="E532" s="42" t="s">
        <v>511</v>
      </c>
      <c r="F532" s="42" t="s">
        <v>255</v>
      </c>
      <c r="G532" s="42"/>
      <c r="H532" s="43">
        <f>H533</f>
        <v>0</v>
      </c>
      <c r="I532" s="43">
        <f>I533</f>
        <v>0</v>
      </c>
      <c r="J532" s="43">
        <f>J533</f>
        <v>0</v>
      </c>
      <c r="K532" s="39">
        <f t="shared" si="119"/>
        <v>0</v>
      </c>
      <c r="L532" s="44">
        <f>L533</f>
        <v>0</v>
      </c>
      <c r="M532" s="49"/>
      <c r="N532" s="47"/>
      <c r="O532" s="40" t="e">
        <f t="shared" si="137"/>
        <v>#DIV/0!</v>
      </c>
    </row>
    <row r="533" spans="1:15" s="5" customFormat="1" ht="18.75" hidden="1">
      <c r="A533" s="69"/>
      <c r="B533" s="41" t="s">
        <v>738</v>
      </c>
      <c r="C533" s="42" t="s">
        <v>685</v>
      </c>
      <c r="D533" s="42" t="s">
        <v>637</v>
      </c>
      <c r="E533" s="42" t="s">
        <v>511</v>
      </c>
      <c r="F533" s="42" t="s">
        <v>255</v>
      </c>
      <c r="G533" s="42" t="s">
        <v>739</v>
      </c>
      <c r="H533" s="43">
        <v>0</v>
      </c>
      <c r="I533" s="43"/>
      <c r="J533" s="43"/>
      <c r="K533" s="39">
        <f t="shared" si="119"/>
        <v>0</v>
      </c>
      <c r="L533" s="44">
        <v>0</v>
      </c>
      <c r="M533" s="49"/>
      <c r="N533" s="47"/>
      <c r="O533" s="40" t="e">
        <f t="shared" si="137"/>
        <v>#DIV/0!</v>
      </c>
    </row>
    <row r="534" spans="1:15" s="5" customFormat="1" ht="54" customHeight="1" hidden="1">
      <c r="A534" s="69"/>
      <c r="B534" s="41" t="s">
        <v>740</v>
      </c>
      <c r="C534" s="42" t="s">
        <v>685</v>
      </c>
      <c r="D534" s="42" t="s">
        <v>637</v>
      </c>
      <c r="E534" s="42" t="s">
        <v>511</v>
      </c>
      <c r="F534" s="42" t="s">
        <v>741</v>
      </c>
      <c r="G534" s="42"/>
      <c r="H534" s="43">
        <f>H535</f>
        <v>0</v>
      </c>
      <c r="I534" s="43">
        <f>I535</f>
        <v>0</v>
      </c>
      <c r="J534" s="43">
        <f>J535</f>
        <v>0</v>
      </c>
      <c r="K534" s="39">
        <f t="shared" si="119"/>
        <v>0</v>
      </c>
      <c r="L534" s="44">
        <f>L535</f>
        <v>0</v>
      </c>
      <c r="M534" s="49"/>
      <c r="N534" s="47"/>
      <c r="O534" s="40" t="e">
        <f t="shared" si="137"/>
        <v>#DIV/0!</v>
      </c>
    </row>
    <row r="535" spans="1:15" s="5" customFormat="1" ht="18.75" hidden="1">
      <c r="A535" s="69"/>
      <c r="B535" s="41" t="s">
        <v>738</v>
      </c>
      <c r="C535" s="42" t="s">
        <v>685</v>
      </c>
      <c r="D535" s="42" t="s">
        <v>637</v>
      </c>
      <c r="E535" s="42" t="s">
        <v>511</v>
      </c>
      <c r="F535" s="42" t="s">
        <v>741</v>
      </c>
      <c r="G535" s="42" t="s">
        <v>739</v>
      </c>
      <c r="H535" s="43"/>
      <c r="I535" s="43"/>
      <c r="J535" s="43"/>
      <c r="K535" s="39">
        <f t="shared" si="119"/>
        <v>0</v>
      </c>
      <c r="L535" s="44">
        <v>0</v>
      </c>
      <c r="M535" s="49"/>
      <c r="N535" s="47"/>
      <c r="O535" s="40" t="e">
        <f t="shared" si="137"/>
        <v>#DIV/0!</v>
      </c>
    </row>
    <row r="536" spans="1:15" s="5" customFormat="1" ht="20.25" customHeight="1">
      <c r="A536" s="69"/>
      <c r="B536" s="41" t="s">
        <v>154</v>
      </c>
      <c r="C536" s="42" t="s">
        <v>685</v>
      </c>
      <c r="D536" s="42" t="s">
        <v>637</v>
      </c>
      <c r="E536" s="42" t="s">
        <v>511</v>
      </c>
      <c r="F536" s="42" t="s">
        <v>530</v>
      </c>
      <c r="G536" s="42"/>
      <c r="H536" s="43">
        <f>SUM(H537,H539,H541,H543,H545)</f>
        <v>20825100</v>
      </c>
      <c r="I536" s="43">
        <f>SUM(I537,I539,I541,I543,I545)</f>
        <v>-151300</v>
      </c>
      <c r="J536" s="43">
        <f>SUM(J537,J539,J541,J543,J545)</f>
        <v>0</v>
      </c>
      <c r="K536" s="39">
        <f aca="true" t="shared" si="138" ref="K536:K608">SUM(H536:J536)</f>
        <v>20673800</v>
      </c>
      <c r="L536" s="44">
        <f>SUM(L537,L539,L541,L543,L545)</f>
        <v>13233.6</v>
      </c>
      <c r="M536" s="44">
        <f>SUM(M537,M539,M541,M543,M545)</f>
        <v>13233.6</v>
      </c>
      <c r="N536" s="44">
        <f>SUM(N537,N539,N541,N543,N545)</f>
        <v>13212.6</v>
      </c>
      <c r="O536" s="40">
        <f t="shared" si="137"/>
        <v>99.84131302140007</v>
      </c>
    </row>
    <row r="537" spans="1:15" s="5" customFormat="1" ht="56.25">
      <c r="A537" s="69"/>
      <c r="B537" s="41" t="s">
        <v>558</v>
      </c>
      <c r="C537" s="42" t="s">
        <v>685</v>
      </c>
      <c r="D537" s="42" t="s">
        <v>637</v>
      </c>
      <c r="E537" s="42" t="s">
        <v>511</v>
      </c>
      <c r="F537" s="42" t="s">
        <v>742</v>
      </c>
      <c r="G537" s="42"/>
      <c r="H537" s="43">
        <f>H538</f>
        <v>10098500</v>
      </c>
      <c r="I537" s="43">
        <f>I538</f>
        <v>-130100</v>
      </c>
      <c r="J537" s="43">
        <f>J538</f>
        <v>0</v>
      </c>
      <c r="K537" s="39">
        <f t="shared" si="138"/>
        <v>9968400</v>
      </c>
      <c r="L537" s="44">
        <f>L538</f>
        <v>3440</v>
      </c>
      <c r="M537" s="44">
        <f>M538</f>
        <v>3440</v>
      </c>
      <c r="N537" s="44">
        <f>N538</f>
        <v>3439.5</v>
      </c>
      <c r="O537" s="40">
        <f t="shared" si="137"/>
        <v>99.98546511627907</v>
      </c>
    </row>
    <row r="538" spans="1:15" s="5" customFormat="1" ht="18.75">
      <c r="A538" s="69"/>
      <c r="B538" s="41" t="s">
        <v>738</v>
      </c>
      <c r="C538" s="42" t="s">
        <v>685</v>
      </c>
      <c r="D538" s="42" t="s">
        <v>637</v>
      </c>
      <c r="E538" s="42" t="s">
        <v>511</v>
      </c>
      <c r="F538" s="42" t="s">
        <v>742</v>
      </c>
      <c r="G538" s="42" t="s">
        <v>739</v>
      </c>
      <c r="H538" s="43">
        <v>10098500</v>
      </c>
      <c r="I538" s="43">
        <v>-130100</v>
      </c>
      <c r="J538" s="43"/>
      <c r="K538" s="39">
        <f t="shared" si="138"/>
        <v>9968400</v>
      </c>
      <c r="L538" s="44">
        <v>3440</v>
      </c>
      <c r="M538" s="44">
        <v>3440</v>
      </c>
      <c r="N538" s="47">
        <v>3439.5</v>
      </c>
      <c r="O538" s="40">
        <f t="shared" si="137"/>
        <v>99.98546511627907</v>
      </c>
    </row>
    <row r="539" spans="1:15" s="5" customFormat="1" ht="56.25">
      <c r="A539" s="69"/>
      <c r="B539" s="41" t="s">
        <v>403</v>
      </c>
      <c r="C539" s="42" t="s">
        <v>685</v>
      </c>
      <c r="D539" s="42" t="s">
        <v>637</v>
      </c>
      <c r="E539" s="42" t="s">
        <v>511</v>
      </c>
      <c r="F539" s="42" t="s">
        <v>173</v>
      </c>
      <c r="G539" s="42"/>
      <c r="H539" s="43">
        <f>H540</f>
        <v>3000000</v>
      </c>
      <c r="I539" s="43">
        <f>I540</f>
        <v>0</v>
      </c>
      <c r="J539" s="43">
        <f>J540</f>
        <v>0</v>
      </c>
      <c r="K539" s="39">
        <f t="shared" si="138"/>
        <v>3000000</v>
      </c>
      <c r="L539" s="44">
        <f>L540</f>
        <v>8150</v>
      </c>
      <c r="M539" s="44">
        <f>M540</f>
        <v>8150</v>
      </c>
      <c r="N539" s="44">
        <f>N540</f>
        <v>8129.5</v>
      </c>
      <c r="O539" s="40">
        <f t="shared" si="137"/>
        <v>99.74846625766871</v>
      </c>
    </row>
    <row r="540" spans="1:15" s="5" customFormat="1" ht="18.75">
      <c r="A540" s="69"/>
      <c r="B540" s="41" t="s">
        <v>738</v>
      </c>
      <c r="C540" s="42" t="s">
        <v>685</v>
      </c>
      <c r="D540" s="42" t="s">
        <v>637</v>
      </c>
      <c r="E540" s="42" t="s">
        <v>511</v>
      </c>
      <c r="F540" s="42" t="s">
        <v>173</v>
      </c>
      <c r="G540" s="42" t="s">
        <v>739</v>
      </c>
      <c r="H540" s="43">
        <v>3000000</v>
      </c>
      <c r="I540" s="43"/>
      <c r="J540" s="43"/>
      <c r="K540" s="39">
        <f t="shared" si="138"/>
        <v>3000000</v>
      </c>
      <c r="L540" s="44">
        <v>8150</v>
      </c>
      <c r="M540" s="44">
        <v>8150</v>
      </c>
      <c r="N540" s="47">
        <v>8129.5</v>
      </c>
      <c r="O540" s="40">
        <f t="shared" si="137"/>
        <v>99.74846625766871</v>
      </c>
    </row>
    <row r="541" spans="1:15" s="5" customFormat="1" ht="56.25" customHeight="1" hidden="1">
      <c r="A541" s="69"/>
      <c r="B541" s="41" t="s">
        <v>404</v>
      </c>
      <c r="C541" s="42" t="s">
        <v>685</v>
      </c>
      <c r="D541" s="42" t="s">
        <v>637</v>
      </c>
      <c r="E541" s="42" t="s">
        <v>511</v>
      </c>
      <c r="F541" s="42" t="s">
        <v>743</v>
      </c>
      <c r="G541" s="42"/>
      <c r="H541" s="43">
        <f>H542</f>
        <v>1730000</v>
      </c>
      <c r="I541" s="43">
        <f>I542</f>
        <v>-21200</v>
      </c>
      <c r="J541" s="43">
        <f>J542</f>
        <v>0</v>
      </c>
      <c r="K541" s="39">
        <f t="shared" si="138"/>
        <v>1708800</v>
      </c>
      <c r="L541" s="44">
        <f>L542</f>
        <v>0</v>
      </c>
      <c r="M541" s="44">
        <f>M542</f>
        <v>0</v>
      </c>
      <c r="N541" s="44">
        <f>N542</f>
        <v>0</v>
      </c>
      <c r="O541" s="40" t="e">
        <f t="shared" si="137"/>
        <v>#DIV/0!</v>
      </c>
    </row>
    <row r="542" spans="1:15" s="5" customFormat="1" ht="18.75" hidden="1">
      <c r="A542" s="69"/>
      <c r="B542" s="41" t="s">
        <v>738</v>
      </c>
      <c r="C542" s="42" t="s">
        <v>685</v>
      </c>
      <c r="D542" s="42" t="s">
        <v>637</v>
      </c>
      <c r="E542" s="42" t="s">
        <v>511</v>
      </c>
      <c r="F542" s="42" t="s">
        <v>743</v>
      </c>
      <c r="G542" s="42" t="s">
        <v>739</v>
      </c>
      <c r="H542" s="43">
        <v>1730000</v>
      </c>
      <c r="I542" s="43">
        <v>-21200</v>
      </c>
      <c r="J542" s="43"/>
      <c r="K542" s="39">
        <f t="shared" si="138"/>
        <v>1708800</v>
      </c>
      <c r="L542" s="44">
        <v>0</v>
      </c>
      <c r="M542" s="44">
        <v>0</v>
      </c>
      <c r="N542" s="47">
        <v>0</v>
      </c>
      <c r="O542" s="40" t="e">
        <f t="shared" si="137"/>
        <v>#DIV/0!</v>
      </c>
    </row>
    <row r="543" spans="1:15" s="5" customFormat="1" ht="37.5">
      <c r="A543" s="69"/>
      <c r="B543" s="41" t="s">
        <v>167</v>
      </c>
      <c r="C543" s="42" t="s">
        <v>685</v>
      </c>
      <c r="D543" s="42" t="s">
        <v>637</v>
      </c>
      <c r="E543" s="42" t="s">
        <v>511</v>
      </c>
      <c r="F543" s="42" t="s">
        <v>168</v>
      </c>
      <c r="G543" s="42"/>
      <c r="H543" s="43">
        <f>H544</f>
        <v>160000</v>
      </c>
      <c r="I543" s="43">
        <f>I544</f>
        <v>0</v>
      </c>
      <c r="J543" s="43">
        <f>J544</f>
        <v>0</v>
      </c>
      <c r="K543" s="39">
        <f t="shared" si="138"/>
        <v>160000</v>
      </c>
      <c r="L543" s="44">
        <f>L544</f>
        <v>156</v>
      </c>
      <c r="M543" s="44">
        <f>M544</f>
        <v>156</v>
      </c>
      <c r="N543" s="44">
        <f>N544</f>
        <v>156</v>
      </c>
      <c r="O543" s="40">
        <f t="shared" si="137"/>
        <v>100</v>
      </c>
    </row>
    <row r="544" spans="1:15" s="5" customFormat="1" ht="18.75">
      <c r="A544" s="69"/>
      <c r="B544" s="41" t="s">
        <v>738</v>
      </c>
      <c r="C544" s="42" t="s">
        <v>685</v>
      </c>
      <c r="D544" s="42" t="s">
        <v>637</v>
      </c>
      <c r="E544" s="42" t="s">
        <v>511</v>
      </c>
      <c r="F544" s="42" t="s">
        <v>168</v>
      </c>
      <c r="G544" s="42" t="s">
        <v>739</v>
      </c>
      <c r="H544" s="43">
        <v>160000</v>
      </c>
      <c r="I544" s="43"/>
      <c r="J544" s="43"/>
      <c r="K544" s="39">
        <f t="shared" si="138"/>
        <v>160000</v>
      </c>
      <c r="L544" s="48">
        <v>156</v>
      </c>
      <c r="M544" s="48">
        <v>156</v>
      </c>
      <c r="N544" s="47">
        <v>156</v>
      </c>
      <c r="O544" s="40">
        <f t="shared" si="137"/>
        <v>100</v>
      </c>
    </row>
    <row r="545" spans="1:15" s="5" customFormat="1" ht="71.25" customHeight="1">
      <c r="A545" s="69"/>
      <c r="B545" s="41" t="s">
        <v>389</v>
      </c>
      <c r="C545" s="42" t="s">
        <v>685</v>
      </c>
      <c r="D545" s="42" t="s">
        <v>637</v>
      </c>
      <c r="E545" s="42" t="s">
        <v>511</v>
      </c>
      <c r="F545" s="42" t="s">
        <v>388</v>
      </c>
      <c r="G545" s="42"/>
      <c r="H545" s="43">
        <f>H546</f>
        <v>5836600</v>
      </c>
      <c r="I545" s="43">
        <f>I546</f>
        <v>0</v>
      </c>
      <c r="J545" s="43">
        <f>J546</f>
        <v>0</v>
      </c>
      <c r="K545" s="39">
        <f t="shared" si="138"/>
        <v>5836600</v>
      </c>
      <c r="L545" s="44">
        <f>L546</f>
        <v>1487.6</v>
      </c>
      <c r="M545" s="44">
        <f>M546</f>
        <v>1487.6</v>
      </c>
      <c r="N545" s="44">
        <f>N546</f>
        <v>1487.6</v>
      </c>
      <c r="O545" s="40">
        <f t="shared" si="137"/>
        <v>100</v>
      </c>
    </row>
    <row r="546" spans="1:15" s="5" customFormat="1" ht="18.75">
      <c r="A546" s="69"/>
      <c r="B546" s="41" t="s">
        <v>738</v>
      </c>
      <c r="C546" s="42" t="s">
        <v>685</v>
      </c>
      <c r="D546" s="42" t="s">
        <v>637</v>
      </c>
      <c r="E546" s="42" t="s">
        <v>511</v>
      </c>
      <c r="F546" s="42" t="s">
        <v>388</v>
      </c>
      <c r="G546" s="42" t="s">
        <v>739</v>
      </c>
      <c r="H546" s="43">
        <v>5836600</v>
      </c>
      <c r="I546" s="43"/>
      <c r="J546" s="43"/>
      <c r="K546" s="39">
        <f t="shared" si="138"/>
        <v>5836600</v>
      </c>
      <c r="L546" s="44">
        <v>1487.6</v>
      </c>
      <c r="M546" s="44">
        <v>1487.6</v>
      </c>
      <c r="N546" s="47">
        <v>1487.6</v>
      </c>
      <c r="O546" s="40">
        <f t="shared" si="137"/>
        <v>100</v>
      </c>
    </row>
    <row r="547" spans="1:15" s="5" customFormat="1" ht="18.75">
      <c r="A547" s="69" t="s">
        <v>745</v>
      </c>
      <c r="B547" s="41" t="s">
        <v>537</v>
      </c>
      <c r="C547" s="42" t="s">
        <v>685</v>
      </c>
      <c r="D547" s="42" t="s">
        <v>511</v>
      </c>
      <c r="E547" s="42"/>
      <c r="F547" s="42"/>
      <c r="G547" s="42"/>
      <c r="H547" s="43"/>
      <c r="I547" s="43"/>
      <c r="J547" s="43"/>
      <c r="K547" s="39"/>
      <c r="L547" s="44">
        <f aca="true" t="shared" si="139" ref="L547:N550">SUM(L548)</f>
        <v>579</v>
      </c>
      <c r="M547" s="44">
        <f t="shared" si="139"/>
        <v>579</v>
      </c>
      <c r="N547" s="44">
        <f t="shared" si="139"/>
        <v>577.7</v>
      </c>
      <c r="O547" s="40">
        <f t="shared" si="137"/>
        <v>99.77547495682212</v>
      </c>
    </row>
    <row r="548" spans="1:15" s="5" customFormat="1" ht="18.75">
      <c r="A548" s="69" t="s">
        <v>746</v>
      </c>
      <c r="B548" s="41" t="s">
        <v>747</v>
      </c>
      <c r="C548" s="42" t="s">
        <v>685</v>
      </c>
      <c r="D548" s="42" t="s">
        <v>511</v>
      </c>
      <c r="E548" s="42" t="s">
        <v>450</v>
      </c>
      <c r="F548" s="42"/>
      <c r="G548" s="42"/>
      <c r="H548" s="43"/>
      <c r="I548" s="43"/>
      <c r="J548" s="43"/>
      <c r="K548" s="39"/>
      <c r="L548" s="44">
        <f t="shared" si="139"/>
        <v>579</v>
      </c>
      <c r="M548" s="44">
        <f t="shared" si="139"/>
        <v>579</v>
      </c>
      <c r="N548" s="44">
        <f t="shared" si="139"/>
        <v>577.7</v>
      </c>
      <c r="O548" s="40">
        <f t="shared" si="137"/>
        <v>99.77547495682212</v>
      </c>
    </row>
    <row r="549" spans="1:15" s="5" customFormat="1" ht="18.75">
      <c r="A549" s="69"/>
      <c r="B549" s="41" t="s">
        <v>154</v>
      </c>
      <c r="C549" s="42" t="s">
        <v>685</v>
      </c>
      <c r="D549" s="42" t="s">
        <v>511</v>
      </c>
      <c r="E549" s="42" t="s">
        <v>450</v>
      </c>
      <c r="F549" s="42" t="s">
        <v>530</v>
      </c>
      <c r="G549" s="42"/>
      <c r="H549" s="43"/>
      <c r="I549" s="43"/>
      <c r="J549" s="43"/>
      <c r="K549" s="39"/>
      <c r="L549" s="44">
        <f t="shared" si="139"/>
        <v>579</v>
      </c>
      <c r="M549" s="44">
        <f t="shared" si="139"/>
        <v>579</v>
      </c>
      <c r="N549" s="44">
        <f t="shared" si="139"/>
        <v>577.7</v>
      </c>
      <c r="O549" s="40">
        <f t="shared" si="137"/>
        <v>99.77547495682212</v>
      </c>
    </row>
    <row r="550" spans="1:15" s="5" customFormat="1" ht="56.25">
      <c r="A550" s="69"/>
      <c r="B550" s="41" t="s">
        <v>484</v>
      </c>
      <c r="C550" s="42" t="s">
        <v>685</v>
      </c>
      <c r="D550" s="42" t="s">
        <v>511</v>
      </c>
      <c r="E550" s="42" t="s">
        <v>450</v>
      </c>
      <c r="F550" s="42" t="s">
        <v>25</v>
      </c>
      <c r="G550" s="42"/>
      <c r="H550" s="43"/>
      <c r="I550" s="43"/>
      <c r="J550" s="43"/>
      <c r="K550" s="39"/>
      <c r="L550" s="44">
        <f t="shared" si="139"/>
        <v>579</v>
      </c>
      <c r="M550" s="44">
        <f t="shared" si="139"/>
        <v>579</v>
      </c>
      <c r="N550" s="44">
        <f t="shared" si="139"/>
        <v>577.7</v>
      </c>
      <c r="O550" s="40">
        <f t="shared" si="137"/>
        <v>99.77547495682212</v>
      </c>
    </row>
    <row r="551" spans="1:15" s="5" customFormat="1" ht="37.5">
      <c r="A551" s="69"/>
      <c r="B551" s="41" t="s">
        <v>120</v>
      </c>
      <c r="C551" s="42" t="s">
        <v>685</v>
      </c>
      <c r="D551" s="42" t="s">
        <v>511</v>
      </c>
      <c r="E551" s="42" t="s">
        <v>450</v>
      </c>
      <c r="F551" s="42" t="s">
        <v>25</v>
      </c>
      <c r="G551" s="42" t="s">
        <v>542</v>
      </c>
      <c r="H551" s="43"/>
      <c r="I551" s="43"/>
      <c r="J551" s="43"/>
      <c r="K551" s="39"/>
      <c r="L551" s="44">
        <v>579</v>
      </c>
      <c r="M551" s="44">
        <v>579</v>
      </c>
      <c r="N551" s="47">
        <v>577.7</v>
      </c>
      <c r="O551" s="40">
        <f t="shared" si="137"/>
        <v>99.77547495682212</v>
      </c>
    </row>
    <row r="552" spans="1:15" s="5" customFormat="1" ht="18" customHeight="1">
      <c r="A552" s="69" t="s">
        <v>227</v>
      </c>
      <c r="B552" s="41" t="s">
        <v>586</v>
      </c>
      <c r="C552" s="42" t="s">
        <v>685</v>
      </c>
      <c r="D552" s="42" t="s">
        <v>516</v>
      </c>
      <c r="E552" s="42"/>
      <c r="F552" s="42"/>
      <c r="G552" s="42"/>
      <c r="H552" s="43">
        <f>SUM(H553,H573)</f>
        <v>8440528.58</v>
      </c>
      <c r="I552" s="43">
        <f>SUM(I553,I573)</f>
        <v>0</v>
      </c>
      <c r="J552" s="43">
        <f>SUM(J553,J573)</f>
        <v>0</v>
      </c>
      <c r="K552" s="39">
        <f t="shared" si="138"/>
        <v>8440528.58</v>
      </c>
      <c r="L552" s="44">
        <f>SUM(L553,L573)</f>
        <v>15192.900000000001</v>
      </c>
      <c r="M552" s="44">
        <f>SUM(M553,M573)</f>
        <v>15192.900000000001</v>
      </c>
      <c r="N552" s="44">
        <f>SUM(N553,N573)</f>
        <v>14432.2</v>
      </c>
      <c r="O552" s="40">
        <f t="shared" si="137"/>
        <v>94.99305596693192</v>
      </c>
    </row>
    <row r="553" spans="1:15" s="5" customFormat="1" ht="18" customHeight="1">
      <c r="A553" s="69" t="s">
        <v>228</v>
      </c>
      <c r="B553" s="41" t="s">
        <v>591</v>
      </c>
      <c r="C553" s="42" t="s">
        <v>685</v>
      </c>
      <c r="D553" s="42" t="s">
        <v>516</v>
      </c>
      <c r="E553" s="42" t="s">
        <v>438</v>
      </c>
      <c r="F553" s="42"/>
      <c r="G553" s="42"/>
      <c r="H553" s="43">
        <f>H554</f>
        <v>4009100</v>
      </c>
      <c r="I553" s="43">
        <f>I554</f>
        <v>0</v>
      </c>
      <c r="J553" s="43">
        <f>J554</f>
        <v>0</v>
      </c>
      <c r="K553" s="39">
        <f t="shared" si="138"/>
        <v>4009100</v>
      </c>
      <c r="L553" s="44">
        <f>L554</f>
        <v>8693.1</v>
      </c>
      <c r="M553" s="44">
        <f>M554</f>
        <v>8693.1</v>
      </c>
      <c r="N553" s="44">
        <f>N554</f>
        <v>7950.8</v>
      </c>
      <c r="O553" s="40">
        <f t="shared" si="137"/>
        <v>91.4610438163601</v>
      </c>
    </row>
    <row r="554" spans="1:15" s="5" customFormat="1" ht="18.75">
      <c r="A554" s="69"/>
      <c r="B554" s="41" t="s">
        <v>592</v>
      </c>
      <c r="C554" s="42" t="s">
        <v>685</v>
      </c>
      <c r="D554" s="42" t="s">
        <v>516</v>
      </c>
      <c r="E554" s="42" t="s">
        <v>438</v>
      </c>
      <c r="F554" s="42" t="s">
        <v>593</v>
      </c>
      <c r="G554" s="42"/>
      <c r="H554" s="43">
        <f>SUM(H555,H558,H567)</f>
        <v>4009100</v>
      </c>
      <c r="I554" s="43">
        <f>SUM(I555,I558,I567)</f>
        <v>0</v>
      </c>
      <c r="J554" s="43">
        <f>SUM(J555,J558,J567)</f>
        <v>0</v>
      </c>
      <c r="K554" s="39">
        <f t="shared" si="138"/>
        <v>4009100</v>
      </c>
      <c r="L554" s="44">
        <f>SUM(L555,L558,L567,L570)</f>
        <v>8693.1</v>
      </c>
      <c r="M554" s="44">
        <f>SUM(M555,M558,M567,M570)</f>
        <v>8693.1</v>
      </c>
      <c r="N554" s="44">
        <f>SUM(N555,N558,N567,N570)</f>
        <v>7950.8</v>
      </c>
      <c r="O554" s="40">
        <f t="shared" si="137"/>
        <v>91.4610438163601</v>
      </c>
    </row>
    <row r="555" spans="1:15" s="5" customFormat="1" ht="114.75" customHeight="1">
      <c r="A555" s="69"/>
      <c r="B555" s="53" t="s">
        <v>376</v>
      </c>
      <c r="C555" s="42" t="s">
        <v>685</v>
      </c>
      <c r="D555" s="42" t="s">
        <v>516</v>
      </c>
      <c r="E555" s="42" t="s">
        <v>438</v>
      </c>
      <c r="F555" s="42" t="s">
        <v>748</v>
      </c>
      <c r="G555" s="42"/>
      <c r="H555" s="43">
        <f aca="true" t="shared" si="140" ref="H555:N556">H556</f>
        <v>2292000</v>
      </c>
      <c r="I555" s="43">
        <f t="shared" si="140"/>
        <v>0</v>
      </c>
      <c r="J555" s="43">
        <f t="shared" si="140"/>
        <v>0</v>
      </c>
      <c r="K555" s="39">
        <f t="shared" si="138"/>
        <v>2292000</v>
      </c>
      <c r="L555" s="44">
        <f t="shared" si="140"/>
        <v>2743</v>
      </c>
      <c r="M555" s="44">
        <f t="shared" si="140"/>
        <v>2743</v>
      </c>
      <c r="N555" s="44">
        <f t="shared" si="140"/>
        <v>2425.4</v>
      </c>
      <c r="O555" s="40">
        <f t="shared" si="137"/>
        <v>88.4214363835217</v>
      </c>
    </row>
    <row r="556" spans="1:15" s="5" customFormat="1" ht="109.5" customHeight="1">
      <c r="A556" s="69"/>
      <c r="B556" s="53" t="s">
        <v>749</v>
      </c>
      <c r="C556" s="42" t="s">
        <v>685</v>
      </c>
      <c r="D556" s="42" t="s">
        <v>516</v>
      </c>
      <c r="E556" s="42" t="s">
        <v>438</v>
      </c>
      <c r="F556" s="42" t="s">
        <v>750</v>
      </c>
      <c r="G556" s="42"/>
      <c r="H556" s="43">
        <f t="shared" si="140"/>
        <v>2292000</v>
      </c>
      <c r="I556" s="43">
        <f t="shared" si="140"/>
        <v>0</v>
      </c>
      <c r="J556" s="43">
        <f t="shared" si="140"/>
        <v>0</v>
      </c>
      <c r="K556" s="39">
        <f t="shared" si="138"/>
        <v>2292000</v>
      </c>
      <c r="L556" s="44">
        <f t="shared" si="140"/>
        <v>2743</v>
      </c>
      <c r="M556" s="44">
        <f t="shared" si="140"/>
        <v>2743</v>
      </c>
      <c r="N556" s="44">
        <f t="shared" si="140"/>
        <v>2425.4</v>
      </c>
      <c r="O556" s="40">
        <f t="shared" si="137"/>
        <v>88.4214363835217</v>
      </c>
    </row>
    <row r="557" spans="1:16" s="5" customFormat="1" ht="18.75" customHeight="1">
      <c r="A557" s="69"/>
      <c r="B557" s="41" t="s">
        <v>509</v>
      </c>
      <c r="C557" s="42" t="s">
        <v>685</v>
      </c>
      <c r="D557" s="42" t="s">
        <v>516</v>
      </c>
      <c r="E557" s="42" t="s">
        <v>438</v>
      </c>
      <c r="F557" s="42" t="s">
        <v>750</v>
      </c>
      <c r="G557" s="42" t="s">
        <v>508</v>
      </c>
      <c r="H557" s="43">
        <v>2292000</v>
      </c>
      <c r="I557" s="43"/>
      <c r="J557" s="43"/>
      <c r="K557" s="39">
        <f t="shared" si="138"/>
        <v>2292000</v>
      </c>
      <c r="L557" s="44">
        <v>2743</v>
      </c>
      <c r="M557" s="44">
        <v>2743</v>
      </c>
      <c r="N557" s="47">
        <v>2425.4</v>
      </c>
      <c r="O557" s="40">
        <f t="shared" si="137"/>
        <v>88.4214363835217</v>
      </c>
      <c r="P557" s="5">
        <v>2292</v>
      </c>
    </row>
    <row r="558" spans="1:15" s="5" customFormat="1" ht="152.25" customHeight="1">
      <c r="A558" s="69"/>
      <c r="B558" s="53" t="s">
        <v>402</v>
      </c>
      <c r="C558" s="42" t="s">
        <v>685</v>
      </c>
      <c r="D558" s="42" t="s">
        <v>516</v>
      </c>
      <c r="E558" s="42" t="s">
        <v>438</v>
      </c>
      <c r="F558" s="42" t="s">
        <v>751</v>
      </c>
      <c r="G558" s="42"/>
      <c r="H558" s="43">
        <f>SUM(H559,H561,H563,H565)</f>
        <v>1513100</v>
      </c>
      <c r="I558" s="43">
        <f>SUM(I559,I561,I563,I565)</f>
        <v>0</v>
      </c>
      <c r="J558" s="43">
        <f>SUM(J559,J561,J563,J565)</f>
        <v>0</v>
      </c>
      <c r="K558" s="39">
        <f t="shared" si="138"/>
        <v>1513100</v>
      </c>
      <c r="L558" s="44">
        <f>SUM(L559,L561,L563,L565)</f>
        <v>1372</v>
      </c>
      <c r="M558" s="44">
        <f>SUM(M559,M561,M563,M565)</f>
        <v>1372</v>
      </c>
      <c r="N558" s="44">
        <f>SUM(N559,N561,N563,N565)</f>
        <v>1371.4</v>
      </c>
      <c r="O558" s="40">
        <f t="shared" si="137"/>
        <v>99.95626822157435</v>
      </c>
    </row>
    <row r="559" spans="1:15" s="5" customFormat="1" ht="114.75" customHeight="1">
      <c r="A559" s="69"/>
      <c r="B559" s="53" t="s">
        <v>406</v>
      </c>
      <c r="C559" s="42" t="s">
        <v>685</v>
      </c>
      <c r="D559" s="42" t="s">
        <v>516</v>
      </c>
      <c r="E559" s="42" t="s">
        <v>438</v>
      </c>
      <c r="F559" s="42" t="s">
        <v>752</v>
      </c>
      <c r="G559" s="42"/>
      <c r="H559" s="43">
        <f>H560</f>
        <v>709800</v>
      </c>
      <c r="I559" s="43">
        <f>I560</f>
        <v>0</v>
      </c>
      <c r="J559" s="43">
        <f>J560</f>
        <v>0</v>
      </c>
      <c r="K559" s="39">
        <f t="shared" si="138"/>
        <v>709800</v>
      </c>
      <c r="L559" s="44">
        <f>L560</f>
        <v>645.8</v>
      </c>
      <c r="M559" s="44">
        <f>M560</f>
        <v>645.8</v>
      </c>
      <c r="N559" s="44">
        <f>N560</f>
        <v>645.8</v>
      </c>
      <c r="O559" s="40">
        <f t="shared" si="137"/>
        <v>100</v>
      </c>
    </row>
    <row r="560" spans="1:15" s="5" customFormat="1" ht="16.5" customHeight="1">
      <c r="A560" s="69"/>
      <c r="B560" s="41" t="s">
        <v>509</v>
      </c>
      <c r="C560" s="42" t="s">
        <v>685</v>
      </c>
      <c r="D560" s="42" t="s">
        <v>516</v>
      </c>
      <c r="E560" s="42" t="s">
        <v>438</v>
      </c>
      <c r="F560" s="42" t="s">
        <v>752</v>
      </c>
      <c r="G560" s="42" t="s">
        <v>508</v>
      </c>
      <c r="H560" s="43">
        <v>709800</v>
      </c>
      <c r="I560" s="43"/>
      <c r="J560" s="43"/>
      <c r="K560" s="39">
        <f t="shared" si="138"/>
        <v>709800</v>
      </c>
      <c r="L560" s="49">
        <v>645.8</v>
      </c>
      <c r="M560" s="49">
        <v>645.8</v>
      </c>
      <c r="N560" s="47">
        <v>645.8</v>
      </c>
      <c r="O560" s="40">
        <f t="shared" si="137"/>
        <v>100</v>
      </c>
    </row>
    <row r="561" spans="1:15" s="5" customFormat="1" ht="74.25" customHeight="1">
      <c r="A561" s="69"/>
      <c r="B561" s="41" t="s">
        <v>753</v>
      </c>
      <c r="C561" s="42" t="s">
        <v>685</v>
      </c>
      <c r="D561" s="42" t="s">
        <v>516</v>
      </c>
      <c r="E561" s="42" t="s">
        <v>438</v>
      </c>
      <c r="F561" s="42" t="s">
        <v>754</v>
      </c>
      <c r="G561" s="42"/>
      <c r="H561" s="43">
        <f>H562</f>
        <v>519900</v>
      </c>
      <c r="I561" s="43">
        <f>I562</f>
        <v>0</v>
      </c>
      <c r="J561" s="43">
        <f>J562</f>
        <v>0</v>
      </c>
      <c r="K561" s="39">
        <f t="shared" si="138"/>
        <v>519900</v>
      </c>
      <c r="L561" s="44">
        <f>L562</f>
        <v>687.2</v>
      </c>
      <c r="M561" s="44">
        <f>M562</f>
        <v>687.2</v>
      </c>
      <c r="N561" s="44">
        <f>N562</f>
        <v>686.6</v>
      </c>
      <c r="O561" s="40">
        <f t="shared" si="137"/>
        <v>99.91268917345751</v>
      </c>
    </row>
    <row r="562" spans="1:15" s="5" customFormat="1" ht="18.75">
      <c r="A562" s="69"/>
      <c r="B562" s="41" t="s">
        <v>509</v>
      </c>
      <c r="C562" s="42" t="s">
        <v>685</v>
      </c>
      <c r="D562" s="42" t="s">
        <v>516</v>
      </c>
      <c r="E562" s="42" t="s">
        <v>438</v>
      </c>
      <c r="F562" s="42" t="s">
        <v>754</v>
      </c>
      <c r="G562" s="42" t="s">
        <v>508</v>
      </c>
      <c r="H562" s="43">
        <v>519900</v>
      </c>
      <c r="I562" s="43"/>
      <c r="J562" s="43"/>
      <c r="K562" s="39">
        <f t="shared" si="138"/>
        <v>519900</v>
      </c>
      <c r="L562" s="49">
        <v>687.2</v>
      </c>
      <c r="M562" s="49">
        <v>687.2</v>
      </c>
      <c r="N562" s="47">
        <v>686.6</v>
      </c>
      <c r="O562" s="40">
        <f t="shared" si="137"/>
        <v>99.91268917345751</v>
      </c>
    </row>
    <row r="563" spans="1:15" s="5" customFormat="1" ht="70.5" customHeight="1" hidden="1">
      <c r="A563" s="69"/>
      <c r="B563" s="41" t="s">
        <v>63</v>
      </c>
      <c r="C563" s="42" t="s">
        <v>685</v>
      </c>
      <c r="D563" s="42" t="s">
        <v>516</v>
      </c>
      <c r="E563" s="42" t="s">
        <v>438</v>
      </c>
      <c r="F563" s="42" t="s">
        <v>269</v>
      </c>
      <c r="G563" s="42"/>
      <c r="H563" s="43">
        <f>H564</f>
        <v>0</v>
      </c>
      <c r="I563" s="43"/>
      <c r="J563" s="43">
        <f>J564</f>
        <v>0</v>
      </c>
      <c r="K563" s="39">
        <f t="shared" si="138"/>
        <v>0</v>
      </c>
      <c r="L563" s="44">
        <f>L564</f>
        <v>0</v>
      </c>
      <c r="M563" s="49"/>
      <c r="N563" s="47"/>
      <c r="O563" s="40" t="e">
        <f t="shared" si="137"/>
        <v>#DIV/0!</v>
      </c>
    </row>
    <row r="564" spans="1:15" s="5" customFormat="1" ht="18.75" hidden="1">
      <c r="A564" s="69"/>
      <c r="B564" s="41" t="s">
        <v>509</v>
      </c>
      <c r="C564" s="42" t="s">
        <v>685</v>
      </c>
      <c r="D564" s="42" t="s">
        <v>516</v>
      </c>
      <c r="E564" s="42" t="s">
        <v>438</v>
      </c>
      <c r="F564" s="42" t="s">
        <v>269</v>
      </c>
      <c r="G564" s="42" t="s">
        <v>508</v>
      </c>
      <c r="H564" s="43"/>
      <c r="I564" s="43"/>
      <c r="J564" s="43"/>
      <c r="K564" s="39">
        <f t="shared" si="138"/>
        <v>0</v>
      </c>
      <c r="L564" s="44">
        <v>0</v>
      </c>
      <c r="M564" s="49"/>
      <c r="N564" s="47"/>
      <c r="O564" s="40" t="e">
        <f t="shared" si="137"/>
        <v>#DIV/0!</v>
      </c>
    </row>
    <row r="565" spans="1:15" s="5" customFormat="1" ht="77.25" customHeight="1">
      <c r="A565" s="69"/>
      <c r="B565" s="41" t="s">
        <v>565</v>
      </c>
      <c r="C565" s="42" t="s">
        <v>685</v>
      </c>
      <c r="D565" s="42" t="s">
        <v>516</v>
      </c>
      <c r="E565" s="42" t="s">
        <v>438</v>
      </c>
      <c r="F565" s="42" t="s">
        <v>62</v>
      </c>
      <c r="G565" s="42"/>
      <c r="H565" s="43">
        <f>H566</f>
        <v>283400</v>
      </c>
      <c r="I565" s="43">
        <f>I566</f>
        <v>0</v>
      </c>
      <c r="J565" s="43">
        <f>J566</f>
        <v>0</v>
      </c>
      <c r="K565" s="39">
        <f t="shared" si="138"/>
        <v>283400</v>
      </c>
      <c r="L565" s="44">
        <f>L566</f>
        <v>39</v>
      </c>
      <c r="M565" s="44">
        <f>M566</f>
        <v>39</v>
      </c>
      <c r="N565" s="44">
        <f>N566</f>
        <v>39</v>
      </c>
      <c r="O565" s="40">
        <f t="shared" si="137"/>
        <v>100</v>
      </c>
    </row>
    <row r="566" spans="1:15" s="5" customFormat="1" ht="18.75">
      <c r="A566" s="69"/>
      <c r="B566" s="41" t="s">
        <v>509</v>
      </c>
      <c r="C566" s="42" t="s">
        <v>685</v>
      </c>
      <c r="D566" s="42" t="s">
        <v>516</v>
      </c>
      <c r="E566" s="42" t="s">
        <v>438</v>
      </c>
      <c r="F566" s="42" t="s">
        <v>62</v>
      </c>
      <c r="G566" s="42" t="s">
        <v>508</v>
      </c>
      <c r="H566" s="43">
        <v>283400</v>
      </c>
      <c r="I566" s="43"/>
      <c r="J566" s="43"/>
      <c r="K566" s="39">
        <f t="shared" si="138"/>
        <v>283400</v>
      </c>
      <c r="L566" s="48">
        <v>39</v>
      </c>
      <c r="M566" s="48">
        <v>39</v>
      </c>
      <c r="N566" s="47">
        <v>39</v>
      </c>
      <c r="O566" s="40">
        <f t="shared" si="137"/>
        <v>100</v>
      </c>
    </row>
    <row r="567" spans="1:15" s="5" customFormat="1" ht="90.75" customHeight="1">
      <c r="A567" s="69"/>
      <c r="B567" s="53" t="s">
        <v>377</v>
      </c>
      <c r="C567" s="42" t="s">
        <v>685</v>
      </c>
      <c r="D567" s="42" t="s">
        <v>516</v>
      </c>
      <c r="E567" s="42" t="s">
        <v>438</v>
      </c>
      <c r="F567" s="42" t="s">
        <v>252</v>
      </c>
      <c r="G567" s="42"/>
      <c r="H567" s="43">
        <f aca="true" t="shared" si="141" ref="H567:J568">H568</f>
        <v>204000</v>
      </c>
      <c r="I567" s="43">
        <f t="shared" si="141"/>
        <v>0</v>
      </c>
      <c r="J567" s="43">
        <f t="shared" si="141"/>
        <v>0</v>
      </c>
      <c r="K567" s="39">
        <f t="shared" si="138"/>
        <v>204000</v>
      </c>
      <c r="L567" s="44">
        <f aca="true" t="shared" si="142" ref="L567:N568">L568</f>
        <v>252</v>
      </c>
      <c r="M567" s="44">
        <f t="shared" si="142"/>
        <v>252</v>
      </c>
      <c r="N567" s="44">
        <f t="shared" si="142"/>
        <v>239</v>
      </c>
      <c r="O567" s="40">
        <f t="shared" si="137"/>
        <v>94.84126984126983</v>
      </c>
    </row>
    <row r="568" spans="1:15" s="5" customFormat="1" ht="77.25" customHeight="1">
      <c r="A568" s="69"/>
      <c r="B568" s="41" t="s">
        <v>566</v>
      </c>
      <c r="C568" s="42" t="s">
        <v>685</v>
      </c>
      <c r="D568" s="42" t="s">
        <v>516</v>
      </c>
      <c r="E568" s="42" t="s">
        <v>438</v>
      </c>
      <c r="F568" s="42" t="s">
        <v>253</v>
      </c>
      <c r="G568" s="42"/>
      <c r="H568" s="43">
        <f t="shared" si="141"/>
        <v>204000</v>
      </c>
      <c r="I568" s="43">
        <f t="shared" si="141"/>
        <v>0</v>
      </c>
      <c r="J568" s="43">
        <f t="shared" si="141"/>
        <v>0</v>
      </c>
      <c r="K568" s="39">
        <f t="shared" si="138"/>
        <v>204000</v>
      </c>
      <c r="L568" s="44">
        <f t="shared" si="142"/>
        <v>252</v>
      </c>
      <c r="M568" s="44">
        <f t="shared" si="142"/>
        <v>252</v>
      </c>
      <c r="N568" s="44">
        <f t="shared" si="142"/>
        <v>239</v>
      </c>
      <c r="O568" s="40">
        <f t="shared" si="137"/>
        <v>94.84126984126983</v>
      </c>
    </row>
    <row r="569" spans="1:15" s="5" customFormat="1" ht="18.75">
      <c r="A569" s="69"/>
      <c r="B569" s="41" t="s">
        <v>509</v>
      </c>
      <c r="C569" s="42" t="s">
        <v>685</v>
      </c>
      <c r="D569" s="42" t="s">
        <v>516</v>
      </c>
      <c r="E569" s="42" t="s">
        <v>438</v>
      </c>
      <c r="F569" s="42" t="s">
        <v>253</v>
      </c>
      <c r="G569" s="42" t="s">
        <v>508</v>
      </c>
      <c r="H569" s="43">
        <v>204000</v>
      </c>
      <c r="I569" s="43"/>
      <c r="J569" s="43"/>
      <c r="K569" s="39">
        <f t="shared" si="138"/>
        <v>204000</v>
      </c>
      <c r="L569" s="48">
        <v>252</v>
      </c>
      <c r="M569" s="48">
        <v>252</v>
      </c>
      <c r="N569" s="47">
        <v>239</v>
      </c>
      <c r="O569" s="40">
        <f t="shared" si="137"/>
        <v>94.84126984126983</v>
      </c>
    </row>
    <row r="570" spans="1:15" s="5" customFormat="1" ht="131.25">
      <c r="A570" s="69"/>
      <c r="B570" s="53" t="s">
        <v>26</v>
      </c>
      <c r="C570" s="42" t="s">
        <v>685</v>
      </c>
      <c r="D570" s="42" t="s">
        <v>516</v>
      </c>
      <c r="E570" s="42" t="s">
        <v>438</v>
      </c>
      <c r="F570" s="42" t="s">
        <v>27</v>
      </c>
      <c r="G570" s="42"/>
      <c r="H570" s="43"/>
      <c r="I570" s="43"/>
      <c r="J570" s="43"/>
      <c r="K570" s="39"/>
      <c r="L570" s="44">
        <f aca="true" t="shared" si="143" ref="L570:N571">SUM(L571)</f>
        <v>4326.1</v>
      </c>
      <c r="M570" s="44">
        <f t="shared" si="143"/>
        <v>4326.1</v>
      </c>
      <c r="N570" s="44">
        <f t="shared" si="143"/>
        <v>3915</v>
      </c>
      <c r="O570" s="40">
        <f t="shared" si="137"/>
        <v>90.49721458126257</v>
      </c>
    </row>
    <row r="571" spans="1:15" s="5" customFormat="1" ht="75">
      <c r="A571" s="69"/>
      <c r="B571" s="41" t="s">
        <v>28</v>
      </c>
      <c r="C571" s="42" t="s">
        <v>685</v>
      </c>
      <c r="D571" s="42" t="s">
        <v>516</v>
      </c>
      <c r="E571" s="42" t="s">
        <v>438</v>
      </c>
      <c r="F571" s="42" t="s">
        <v>29</v>
      </c>
      <c r="G571" s="42"/>
      <c r="H571" s="43"/>
      <c r="I571" s="43"/>
      <c r="J571" s="43"/>
      <c r="K571" s="39"/>
      <c r="L571" s="44">
        <f t="shared" si="143"/>
        <v>4326.1</v>
      </c>
      <c r="M571" s="44">
        <f t="shared" si="143"/>
        <v>4326.1</v>
      </c>
      <c r="N571" s="44">
        <f t="shared" si="143"/>
        <v>3915</v>
      </c>
      <c r="O571" s="40">
        <f t="shared" si="137"/>
        <v>90.49721458126257</v>
      </c>
    </row>
    <row r="572" spans="1:15" s="5" customFormat="1" ht="18.75">
      <c r="A572" s="69"/>
      <c r="B572" s="41" t="s">
        <v>509</v>
      </c>
      <c r="C572" s="42" t="s">
        <v>685</v>
      </c>
      <c r="D572" s="42" t="s">
        <v>516</v>
      </c>
      <c r="E572" s="42" t="s">
        <v>438</v>
      </c>
      <c r="F572" s="42" t="s">
        <v>29</v>
      </c>
      <c r="G572" s="42" t="s">
        <v>508</v>
      </c>
      <c r="H572" s="43"/>
      <c r="I572" s="43"/>
      <c r="J572" s="43"/>
      <c r="K572" s="39"/>
      <c r="L572" s="48">
        <v>4326.1</v>
      </c>
      <c r="M572" s="48">
        <v>4326.1</v>
      </c>
      <c r="N572" s="47">
        <v>3915</v>
      </c>
      <c r="O572" s="40">
        <f t="shared" si="137"/>
        <v>90.49721458126257</v>
      </c>
    </row>
    <row r="573" spans="1:15" s="5" customFormat="1" ht="18.75">
      <c r="A573" s="69" t="s">
        <v>567</v>
      </c>
      <c r="B573" s="41" t="s">
        <v>755</v>
      </c>
      <c r="C573" s="42" t="s">
        <v>685</v>
      </c>
      <c r="D573" s="42" t="s">
        <v>516</v>
      </c>
      <c r="E573" s="42" t="s">
        <v>452</v>
      </c>
      <c r="F573" s="42"/>
      <c r="G573" s="42"/>
      <c r="H573" s="43">
        <f>H574+H578</f>
        <v>4431428.58</v>
      </c>
      <c r="I573" s="43">
        <f>I574+I578</f>
        <v>0</v>
      </c>
      <c r="J573" s="43">
        <f>J574+J578</f>
        <v>0</v>
      </c>
      <c r="K573" s="39">
        <f t="shared" si="138"/>
        <v>4431428.58</v>
      </c>
      <c r="L573" s="44">
        <f>L574+L578+L581</f>
        <v>6499.8</v>
      </c>
      <c r="M573" s="44">
        <f>M574+M578+M581</f>
        <v>6499.8</v>
      </c>
      <c r="N573" s="44">
        <f>N574+N578+N581</f>
        <v>6481.4</v>
      </c>
      <c r="O573" s="40">
        <f t="shared" si="137"/>
        <v>99.71691436659589</v>
      </c>
    </row>
    <row r="574" spans="1:15" s="5" customFormat="1" ht="19.5" customHeight="1" hidden="1">
      <c r="A574" s="69"/>
      <c r="B574" s="41" t="s">
        <v>592</v>
      </c>
      <c r="C574" s="42" t="s">
        <v>685</v>
      </c>
      <c r="D574" s="42" t="s">
        <v>516</v>
      </c>
      <c r="E574" s="42" t="s">
        <v>452</v>
      </c>
      <c r="F574" s="42" t="s">
        <v>593</v>
      </c>
      <c r="G574" s="42"/>
      <c r="H574" s="43">
        <f>H575</f>
        <v>0</v>
      </c>
      <c r="I574" s="43">
        <f>I575</f>
        <v>0</v>
      </c>
      <c r="J574" s="43">
        <f>J575</f>
        <v>0</v>
      </c>
      <c r="K574" s="39">
        <f t="shared" si="138"/>
        <v>0</v>
      </c>
      <c r="L574" s="44">
        <f>L575</f>
        <v>0</v>
      </c>
      <c r="M574" s="49"/>
      <c r="N574" s="47"/>
      <c r="O574" s="40" t="e">
        <f t="shared" si="137"/>
        <v>#DIV/0!</v>
      </c>
    </row>
    <row r="575" spans="1:15" s="5" customFormat="1" ht="37.5" hidden="1">
      <c r="A575" s="69"/>
      <c r="B575" s="41" t="s">
        <v>756</v>
      </c>
      <c r="C575" s="42" t="s">
        <v>685</v>
      </c>
      <c r="D575" s="42" t="s">
        <v>516</v>
      </c>
      <c r="E575" s="42" t="s">
        <v>452</v>
      </c>
      <c r="F575" s="42" t="s">
        <v>758</v>
      </c>
      <c r="G575" s="42"/>
      <c r="H575" s="43">
        <f aca="true" t="shared" si="144" ref="H575:L576">H576</f>
        <v>0</v>
      </c>
      <c r="I575" s="43">
        <f t="shared" si="144"/>
        <v>0</v>
      </c>
      <c r="J575" s="43">
        <f t="shared" si="144"/>
        <v>0</v>
      </c>
      <c r="K575" s="39">
        <f t="shared" si="138"/>
        <v>0</v>
      </c>
      <c r="L575" s="44">
        <f t="shared" si="144"/>
        <v>0</v>
      </c>
      <c r="M575" s="49"/>
      <c r="N575" s="47"/>
      <c r="O575" s="40" t="e">
        <f t="shared" si="137"/>
        <v>#DIV/0!</v>
      </c>
    </row>
    <row r="576" spans="1:15" s="5" customFormat="1" ht="75" hidden="1">
      <c r="A576" s="69"/>
      <c r="B576" s="41" t="s">
        <v>757</v>
      </c>
      <c r="C576" s="42" t="s">
        <v>685</v>
      </c>
      <c r="D576" s="42" t="s">
        <v>516</v>
      </c>
      <c r="E576" s="42" t="s">
        <v>452</v>
      </c>
      <c r="F576" s="42" t="s">
        <v>759</v>
      </c>
      <c r="G576" s="42"/>
      <c r="H576" s="43">
        <f t="shared" si="144"/>
        <v>0</v>
      </c>
      <c r="I576" s="43">
        <f t="shared" si="144"/>
        <v>0</v>
      </c>
      <c r="J576" s="43">
        <f t="shared" si="144"/>
        <v>0</v>
      </c>
      <c r="K576" s="39">
        <f t="shared" si="138"/>
        <v>0</v>
      </c>
      <c r="L576" s="44">
        <f t="shared" si="144"/>
        <v>0</v>
      </c>
      <c r="M576" s="49"/>
      <c r="N576" s="47"/>
      <c r="O576" s="40" t="e">
        <f t="shared" si="137"/>
        <v>#DIV/0!</v>
      </c>
    </row>
    <row r="577" spans="1:15" s="5" customFormat="1" ht="18.75" hidden="1">
      <c r="A577" s="69"/>
      <c r="B577" s="41" t="s">
        <v>509</v>
      </c>
      <c r="C577" s="42" t="s">
        <v>685</v>
      </c>
      <c r="D577" s="42" t="s">
        <v>516</v>
      </c>
      <c r="E577" s="42" t="s">
        <v>452</v>
      </c>
      <c r="F577" s="42" t="s">
        <v>759</v>
      </c>
      <c r="G577" s="42" t="s">
        <v>508</v>
      </c>
      <c r="H577" s="43"/>
      <c r="I577" s="43"/>
      <c r="J577" s="43"/>
      <c r="K577" s="39">
        <f t="shared" si="138"/>
        <v>0</v>
      </c>
      <c r="L577" s="44">
        <v>0</v>
      </c>
      <c r="M577" s="49"/>
      <c r="N577" s="47"/>
      <c r="O577" s="40" t="e">
        <f t="shared" si="137"/>
        <v>#DIV/0!</v>
      </c>
    </row>
    <row r="578" spans="1:15" s="5" customFormat="1" ht="37.5">
      <c r="A578" s="69"/>
      <c r="B578" s="41" t="s">
        <v>756</v>
      </c>
      <c r="C578" s="42" t="s">
        <v>685</v>
      </c>
      <c r="D578" s="42" t="s">
        <v>516</v>
      </c>
      <c r="E578" s="42" t="s">
        <v>452</v>
      </c>
      <c r="F578" s="42" t="s">
        <v>758</v>
      </c>
      <c r="G578" s="42"/>
      <c r="H578" s="43">
        <f>H579</f>
        <v>4431428.58</v>
      </c>
      <c r="I578" s="43">
        <f>I579</f>
        <v>0</v>
      </c>
      <c r="J578" s="43">
        <f>J579</f>
        <v>0</v>
      </c>
      <c r="K578" s="39">
        <f t="shared" si="138"/>
        <v>4431428.58</v>
      </c>
      <c r="L578" s="44">
        <f>L579</f>
        <v>6454.8</v>
      </c>
      <c r="M578" s="44">
        <f>M579</f>
        <v>6454.8</v>
      </c>
      <c r="N578" s="44">
        <f>N579</f>
        <v>6436.4</v>
      </c>
      <c r="O578" s="40">
        <f t="shared" si="137"/>
        <v>99.7149408192353</v>
      </c>
    </row>
    <row r="579" spans="1:15" s="5" customFormat="1" ht="75" customHeight="1">
      <c r="A579" s="69"/>
      <c r="B579" s="41" t="s">
        <v>568</v>
      </c>
      <c r="C579" s="42" t="s">
        <v>685</v>
      </c>
      <c r="D579" s="42" t="s">
        <v>516</v>
      </c>
      <c r="E579" s="42" t="s">
        <v>452</v>
      </c>
      <c r="F579" s="42" t="s">
        <v>759</v>
      </c>
      <c r="G579" s="42"/>
      <c r="H579" s="43">
        <f>SUM(H580,H582)</f>
        <v>4431428.58</v>
      </c>
      <c r="I579" s="43">
        <f>SUM(I580,I582)</f>
        <v>0</v>
      </c>
      <c r="J579" s="43">
        <f>SUM(J580,J582)</f>
        <v>0</v>
      </c>
      <c r="K579" s="39">
        <f t="shared" si="138"/>
        <v>4431428.58</v>
      </c>
      <c r="L579" s="44">
        <f>SUM(L580)</f>
        <v>6454.8</v>
      </c>
      <c r="M579" s="44">
        <f>SUM(M580)</f>
        <v>6454.8</v>
      </c>
      <c r="N579" s="44">
        <f>SUM(N580)</f>
        <v>6436.4</v>
      </c>
      <c r="O579" s="40">
        <f t="shared" si="137"/>
        <v>99.7149408192353</v>
      </c>
    </row>
    <row r="580" spans="1:15" s="5" customFormat="1" ht="18.75">
      <c r="A580" s="69"/>
      <c r="B580" s="41" t="s">
        <v>509</v>
      </c>
      <c r="C580" s="42" t="s">
        <v>685</v>
      </c>
      <c r="D580" s="42" t="s">
        <v>516</v>
      </c>
      <c r="E580" s="42" t="s">
        <v>452</v>
      </c>
      <c r="F580" s="42" t="s">
        <v>759</v>
      </c>
      <c r="G580" s="42" t="s">
        <v>508</v>
      </c>
      <c r="H580" s="43">
        <f>H581</f>
        <v>4374753</v>
      </c>
      <c r="I580" s="43">
        <f>I581</f>
        <v>0</v>
      </c>
      <c r="J580" s="43">
        <f>J581</f>
        <v>-243145.03</v>
      </c>
      <c r="K580" s="39">
        <f t="shared" si="138"/>
        <v>4131607.97</v>
      </c>
      <c r="L580" s="44">
        <v>6454.8</v>
      </c>
      <c r="M580" s="44">
        <v>6454.8</v>
      </c>
      <c r="N580" s="44">
        <v>6436.4</v>
      </c>
      <c r="O580" s="40">
        <f t="shared" si="137"/>
        <v>99.7149408192353</v>
      </c>
    </row>
    <row r="581" spans="1:15" s="5" customFormat="1" ht="18.75">
      <c r="A581" s="69"/>
      <c r="B581" s="41" t="s">
        <v>22</v>
      </c>
      <c r="C581" s="42" t="s">
        <v>685</v>
      </c>
      <c r="D581" s="42" t="s">
        <v>516</v>
      </c>
      <c r="E581" s="42" t="s">
        <v>452</v>
      </c>
      <c r="F581" s="42" t="s">
        <v>527</v>
      </c>
      <c r="G581" s="42"/>
      <c r="H581" s="43">
        <v>4374753</v>
      </c>
      <c r="I581" s="43"/>
      <c r="J581" s="43">
        <v>-243145.03</v>
      </c>
      <c r="K581" s="39">
        <f t="shared" si="138"/>
        <v>4131607.97</v>
      </c>
      <c r="L581" s="44">
        <f>SUM(L582)</f>
        <v>45</v>
      </c>
      <c r="M581" s="44">
        <f>SUM(M582)</f>
        <v>45</v>
      </c>
      <c r="N581" s="44">
        <f>SUM(N582)</f>
        <v>45</v>
      </c>
      <c r="O581" s="40">
        <f t="shared" si="137"/>
        <v>100</v>
      </c>
    </row>
    <row r="582" spans="1:15" s="5" customFormat="1" ht="37.5">
      <c r="A582" s="69"/>
      <c r="B582" s="41" t="s">
        <v>159</v>
      </c>
      <c r="C582" s="42" t="s">
        <v>685</v>
      </c>
      <c r="D582" s="42" t="s">
        <v>516</v>
      </c>
      <c r="E582" s="42" t="s">
        <v>452</v>
      </c>
      <c r="F582" s="42" t="s">
        <v>705</v>
      </c>
      <c r="G582" s="42"/>
      <c r="H582" s="43">
        <f>H583</f>
        <v>56675.58</v>
      </c>
      <c r="I582" s="43">
        <f>I583</f>
        <v>0</v>
      </c>
      <c r="J582" s="43">
        <f>J583</f>
        <v>243145.03</v>
      </c>
      <c r="K582" s="39">
        <f t="shared" si="138"/>
        <v>299820.61</v>
      </c>
      <c r="L582" s="44">
        <f>L583</f>
        <v>45</v>
      </c>
      <c r="M582" s="44">
        <f>M583</f>
        <v>45</v>
      </c>
      <c r="N582" s="44">
        <f>N583</f>
        <v>45</v>
      </c>
      <c r="O582" s="40">
        <f t="shared" si="137"/>
        <v>100</v>
      </c>
    </row>
    <row r="583" spans="1:15" s="5" customFormat="1" ht="37.5">
      <c r="A583" s="69"/>
      <c r="B583" s="41" t="s">
        <v>23</v>
      </c>
      <c r="C583" s="42" t="s">
        <v>685</v>
      </c>
      <c r="D583" s="42" t="s">
        <v>516</v>
      </c>
      <c r="E583" s="42" t="s">
        <v>452</v>
      </c>
      <c r="F583" s="42" t="s">
        <v>24</v>
      </c>
      <c r="G583" s="42"/>
      <c r="H583" s="43">
        <v>56675.58</v>
      </c>
      <c r="I583" s="43"/>
      <c r="J583" s="43">
        <v>243145.03</v>
      </c>
      <c r="K583" s="39">
        <f t="shared" si="138"/>
        <v>299820.61</v>
      </c>
      <c r="L583" s="44">
        <f>SUM(L584)</f>
        <v>45</v>
      </c>
      <c r="M583" s="44">
        <f>SUM(M584)</f>
        <v>45</v>
      </c>
      <c r="N583" s="44">
        <f>SUM(N584)</f>
        <v>45</v>
      </c>
      <c r="O583" s="40">
        <f t="shared" si="137"/>
        <v>100</v>
      </c>
    </row>
    <row r="584" spans="1:15" s="5" customFormat="1" ht="18.75">
      <c r="A584" s="69"/>
      <c r="B584" s="41" t="s">
        <v>597</v>
      </c>
      <c r="C584" s="42" t="s">
        <v>685</v>
      </c>
      <c r="D584" s="42" t="s">
        <v>516</v>
      </c>
      <c r="E584" s="42" t="s">
        <v>452</v>
      </c>
      <c r="F584" s="42" t="s">
        <v>24</v>
      </c>
      <c r="G584" s="42" t="s">
        <v>598</v>
      </c>
      <c r="H584" s="43"/>
      <c r="I584" s="43"/>
      <c r="J584" s="43"/>
      <c r="K584" s="39"/>
      <c r="L584" s="48">
        <v>45</v>
      </c>
      <c r="M584" s="48">
        <v>45</v>
      </c>
      <c r="N584" s="47">
        <v>45</v>
      </c>
      <c r="O584" s="40">
        <f t="shared" si="137"/>
        <v>100</v>
      </c>
    </row>
    <row r="585" spans="1:15" s="5" customFormat="1" ht="55.5" customHeight="1">
      <c r="A585" s="69" t="s">
        <v>762</v>
      </c>
      <c r="B585" s="41" t="s">
        <v>569</v>
      </c>
      <c r="C585" s="42" t="s">
        <v>763</v>
      </c>
      <c r="D585" s="42"/>
      <c r="E585" s="42"/>
      <c r="F585" s="42"/>
      <c r="G585" s="42"/>
      <c r="H585" s="43">
        <f>SUM(H586,H592,H604,H647)</f>
        <v>132156700</v>
      </c>
      <c r="I585" s="43">
        <f>SUM(I586,I592,I604,I647)</f>
        <v>89100</v>
      </c>
      <c r="J585" s="43">
        <f>SUM(J586,J592,J604,J647)</f>
        <v>0</v>
      </c>
      <c r="K585" s="39">
        <f t="shared" si="138"/>
        <v>132245800</v>
      </c>
      <c r="L585" s="44">
        <f>SUM(L586,L592,L604,L647)</f>
        <v>141042.19999999998</v>
      </c>
      <c r="M585" s="44">
        <f>SUM(M586,M592,M604,M647)</f>
        <v>141042.19999999998</v>
      </c>
      <c r="N585" s="44">
        <f>SUM(N586,N592,N604,N647)</f>
        <v>140171.4</v>
      </c>
      <c r="O585" s="40">
        <f t="shared" si="137"/>
        <v>99.38259613080342</v>
      </c>
    </row>
    <row r="586" spans="1:15" s="5" customFormat="1" ht="18.75" hidden="1">
      <c r="A586" s="69"/>
      <c r="B586" s="41" t="s">
        <v>435</v>
      </c>
      <c r="C586" s="42" t="s">
        <v>763</v>
      </c>
      <c r="D586" s="42" t="s">
        <v>436</v>
      </c>
      <c r="E586" s="42"/>
      <c r="F586" s="42"/>
      <c r="G586" s="42"/>
      <c r="H586" s="43">
        <f aca="true" t="shared" si="145" ref="H586:J590">H587</f>
        <v>0</v>
      </c>
      <c r="I586" s="43">
        <f t="shared" si="145"/>
        <v>0</v>
      </c>
      <c r="J586" s="43">
        <f t="shared" si="145"/>
        <v>0</v>
      </c>
      <c r="K586" s="39">
        <f t="shared" si="138"/>
        <v>0</v>
      </c>
      <c r="L586" s="44">
        <f aca="true" t="shared" si="146" ref="L586:M590">L587</f>
        <v>0</v>
      </c>
      <c r="M586" s="44">
        <f t="shared" si="146"/>
        <v>0</v>
      </c>
      <c r="N586" s="47"/>
      <c r="O586" s="40" t="e">
        <f t="shared" si="137"/>
        <v>#DIV/0!</v>
      </c>
    </row>
    <row r="587" spans="1:15" s="5" customFormat="1" ht="18.75" hidden="1">
      <c r="A587" s="69"/>
      <c r="B587" s="41" t="s">
        <v>472</v>
      </c>
      <c r="C587" s="42" t="s">
        <v>763</v>
      </c>
      <c r="D587" s="42" t="s">
        <v>436</v>
      </c>
      <c r="E587" s="42" t="s">
        <v>473</v>
      </c>
      <c r="F587" s="42"/>
      <c r="G587" s="42"/>
      <c r="H587" s="43">
        <f t="shared" si="145"/>
        <v>0</v>
      </c>
      <c r="I587" s="43">
        <f t="shared" si="145"/>
        <v>0</v>
      </c>
      <c r="J587" s="43">
        <f t="shared" si="145"/>
        <v>0</v>
      </c>
      <c r="K587" s="39">
        <f t="shared" si="138"/>
        <v>0</v>
      </c>
      <c r="L587" s="44">
        <f t="shared" si="146"/>
        <v>0</v>
      </c>
      <c r="M587" s="44">
        <f t="shared" si="146"/>
        <v>0</v>
      </c>
      <c r="N587" s="47"/>
      <c r="O587" s="40" t="e">
        <f t="shared" si="137"/>
        <v>#DIV/0!</v>
      </c>
    </row>
    <row r="588" spans="1:15" s="5" customFormat="1" ht="37.5" hidden="1">
      <c r="A588" s="69"/>
      <c r="B588" s="41" t="s">
        <v>478</v>
      </c>
      <c r="C588" s="42" t="s">
        <v>763</v>
      </c>
      <c r="D588" s="42" t="s">
        <v>436</v>
      </c>
      <c r="E588" s="42" t="s">
        <v>473</v>
      </c>
      <c r="F588" s="42" t="s">
        <v>479</v>
      </c>
      <c r="G588" s="42"/>
      <c r="H588" s="43">
        <f t="shared" si="145"/>
        <v>0</v>
      </c>
      <c r="I588" s="43">
        <f t="shared" si="145"/>
        <v>0</v>
      </c>
      <c r="J588" s="43">
        <f t="shared" si="145"/>
        <v>0</v>
      </c>
      <c r="K588" s="39">
        <f t="shared" si="138"/>
        <v>0</v>
      </c>
      <c r="L588" s="44">
        <f t="shared" si="146"/>
        <v>0</v>
      </c>
      <c r="M588" s="44">
        <f t="shared" si="146"/>
        <v>0</v>
      </c>
      <c r="N588" s="47"/>
      <c r="O588" s="40" t="e">
        <f t="shared" si="137"/>
        <v>#DIV/0!</v>
      </c>
    </row>
    <row r="589" spans="1:15" s="5" customFormat="1" ht="37.5" hidden="1">
      <c r="A589" s="69"/>
      <c r="B589" s="41" t="s">
        <v>480</v>
      </c>
      <c r="C589" s="42" t="s">
        <v>763</v>
      </c>
      <c r="D589" s="42" t="s">
        <v>436</v>
      </c>
      <c r="E589" s="42" t="s">
        <v>473</v>
      </c>
      <c r="F589" s="42" t="s">
        <v>481</v>
      </c>
      <c r="G589" s="42"/>
      <c r="H589" s="43">
        <f t="shared" si="145"/>
        <v>0</v>
      </c>
      <c r="I589" s="43">
        <f t="shared" si="145"/>
        <v>0</v>
      </c>
      <c r="J589" s="43">
        <f t="shared" si="145"/>
        <v>0</v>
      </c>
      <c r="K589" s="39">
        <f t="shared" si="138"/>
        <v>0</v>
      </c>
      <c r="L589" s="44">
        <f t="shared" si="146"/>
        <v>0</v>
      </c>
      <c r="M589" s="44">
        <f t="shared" si="146"/>
        <v>0</v>
      </c>
      <c r="N589" s="47"/>
      <c r="O589" s="40" t="e">
        <f t="shared" si="137"/>
        <v>#DIV/0!</v>
      </c>
    </row>
    <row r="590" spans="1:15" s="5" customFormat="1" ht="37.5" hidden="1">
      <c r="A590" s="69"/>
      <c r="B590" s="41" t="s">
        <v>533</v>
      </c>
      <c r="C590" s="42" t="s">
        <v>763</v>
      </c>
      <c r="D590" s="42" t="s">
        <v>436</v>
      </c>
      <c r="E590" s="42" t="s">
        <v>473</v>
      </c>
      <c r="F590" s="42" t="s">
        <v>532</v>
      </c>
      <c r="G590" s="42"/>
      <c r="H590" s="43">
        <f t="shared" si="145"/>
        <v>0</v>
      </c>
      <c r="I590" s="43">
        <f t="shared" si="145"/>
        <v>0</v>
      </c>
      <c r="J590" s="43">
        <f t="shared" si="145"/>
        <v>0</v>
      </c>
      <c r="K590" s="39">
        <f t="shared" si="138"/>
        <v>0</v>
      </c>
      <c r="L590" s="44">
        <f t="shared" si="146"/>
        <v>0</v>
      </c>
      <c r="M590" s="44">
        <f t="shared" si="146"/>
        <v>0</v>
      </c>
      <c r="N590" s="47"/>
      <c r="O590" s="40" t="e">
        <f t="shared" si="137"/>
        <v>#DIV/0!</v>
      </c>
    </row>
    <row r="591" spans="1:15" s="5" customFormat="1" ht="18.75" hidden="1">
      <c r="A591" s="69"/>
      <c r="B591" s="41" t="s">
        <v>469</v>
      </c>
      <c r="C591" s="42" t="s">
        <v>763</v>
      </c>
      <c r="D591" s="42" t="s">
        <v>436</v>
      </c>
      <c r="E591" s="42" t="s">
        <v>473</v>
      </c>
      <c r="F591" s="42" t="s">
        <v>532</v>
      </c>
      <c r="G591" s="42" t="s">
        <v>470</v>
      </c>
      <c r="H591" s="43"/>
      <c r="I591" s="43"/>
      <c r="J591" s="43"/>
      <c r="K591" s="39">
        <f t="shared" si="138"/>
        <v>0</v>
      </c>
      <c r="L591" s="44">
        <v>0</v>
      </c>
      <c r="M591" s="44">
        <v>0</v>
      </c>
      <c r="N591" s="47"/>
      <c r="O591" s="40" t="e">
        <f t="shared" si="137"/>
        <v>#DIV/0!</v>
      </c>
    </row>
    <row r="592" spans="1:15" s="5" customFormat="1" ht="18.75">
      <c r="A592" s="69" t="s">
        <v>764</v>
      </c>
      <c r="B592" s="41" t="s">
        <v>636</v>
      </c>
      <c r="C592" s="42" t="s">
        <v>763</v>
      </c>
      <c r="D592" s="42" t="s">
        <v>637</v>
      </c>
      <c r="E592" s="42"/>
      <c r="F592" s="42"/>
      <c r="G592" s="42"/>
      <c r="H592" s="43">
        <f>SUM(H593,H597,H600)</f>
        <v>26843000</v>
      </c>
      <c r="I592" s="43">
        <f>SUM(I593,I597,I600)</f>
        <v>0</v>
      </c>
      <c r="J592" s="43">
        <f>SUM(J593,J597,J600)</f>
        <v>0</v>
      </c>
      <c r="K592" s="39">
        <f t="shared" si="138"/>
        <v>26843000</v>
      </c>
      <c r="L592" s="44">
        <f>SUM(L593,L597,L600)</f>
        <v>30125.8</v>
      </c>
      <c r="M592" s="44">
        <f>SUM(M593,M597,M600)</f>
        <v>30125.8</v>
      </c>
      <c r="N592" s="44">
        <f>SUM(N593,N597,N600)</f>
        <v>29908.5</v>
      </c>
      <c r="O592" s="40">
        <f t="shared" si="137"/>
        <v>99.27869135425449</v>
      </c>
    </row>
    <row r="593" spans="1:15" s="5" customFormat="1" ht="18.75">
      <c r="A593" s="69" t="s">
        <v>765</v>
      </c>
      <c r="B593" s="41" t="s">
        <v>638</v>
      </c>
      <c r="C593" s="42" t="s">
        <v>763</v>
      </c>
      <c r="D593" s="42" t="s">
        <v>637</v>
      </c>
      <c r="E593" s="42" t="s">
        <v>440</v>
      </c>
      <c r="F593" s="42"/>
      <c r="G593" s="42"/>
      <c r="H593" s="43">
        <f aca="true" t="shared" si="147" ref="H593:N595">H594</f>
        <v>26659700</v>
      </c>
      <c r="I593" s="43">
        <f t="shared" si="147"/>
        <v>0</v>
      </c>
      <c r="J593" s="43">
        <f t="shared" si="147"/>
        <v>0</v>
      </c>
      <c r="K593" s="39">
        <f t="shared" si="138"/>
        <v>26659700</v>
      </c>
      <c r="L593" s="44">
        <f t="shared" si="147"/>
        <v>29902.1</v>
      </c>
      <c r="M593" s="44">
        <f t="shared" si="147"/>
        <v>29902.1</v>
      </c>
      <c r="N593" s="44">
        <f t="shared" si="147"/>
        <v>29695.4</v>
      </c>
      <c r="O593" s="40">
        <f t="shared" si="137"/>
        <v>99.30874420191225</v>
      </c>
    </row>
    <row r="594" spans="1:15" s="5" customFormat="1" ht="18.75">
      <c r="A594" s="69"/>
      <c r="B594" s="41" t="s">
        <v>697</v>
      </c>
      <c r="C594" s="42" t="s">
        <v>763</v>
      </c>
      <c r="D594" s="42" t="s">
        <v>637</v>
      </c>
      <c r="E594" s="42" t="s">
        <v>440</v>
      </c>
      <c r="F594" s="42" t="s">
        <v>698</v>
      </c>
      <c r="G594" s="42"/>
      <c r="H594" s="43">
        <f t="shared" si="147"/>
        <v>26659700</v>
      </c>
      <c r="I594" s="43">
        <f t="shared" si="147"/>
        <v>0</v>
      </c>
      <c r="J594" s="43">
        <f t="shared" si="147"/>
        <v>0</v>
      </c>
      <c r="K594" s="39">
        <f t="shared" si="138"/>
        <v>26659700</v>
      </c>
      <c r="L594" s="44">
        <f t="shared" si="147"/>
        <v>29902.1</v>
      </c>
      <c r="M594" s="44">
        <f t="shared" si="147"/>
        <v>29902.1</v>
      </c>
      <c r="N594" s="44">
        <f t="shared" si="147"/>
        <v>29695.4</v>
      </c>
      <c r="O594" s="40">
        <f t="shared" si="137"/>
        <v>99.30874420191225</v>
      </c>
    </row>
    <row r="595" spans="1:15" s="5" customFormat="1" ht="18.75">
      <c r="A595" s="69"/>
      <c r="B595" s="41" t="s">
        <v>474</v>
      </c>
      <c r="C595" s="42" t="s">
        <v>763</v>
      </c>
      <c r="D595" s="42" t="s">
        <v>637</v>
      </c>
      <c r="E595" s="42" t="s">
        <v>440</v>
      </c>
      <c r="F595" s="42" t="s">
        <v>699</v>
      </c>
      <c r="G595" s="42"/>
      <c r="H595" s="43">
        <f t="shared" si="147"/>
        <v>26659700</v>
      </c>
      <c r="I595" s="43">
        <f t="shared" si="147"/>
        <v>0</v>
      </c>
      <c r="J595" s="43">
        <f t="shared" si="147"/>
        <v>0</v>
      </c>
      <c r="K595" s="39">
        <f t="shared" si="138"/>
        <v>26659700</v>
      </c>
      <c r="L595" s="44">
        <f t="shared" si="147"/>
        <v>29902.1</v>
      </c>
      <c r="M595" s="44">
        <f t="shared" si="147"/>
        <v>29902.1</v>
      </c>
      <c r="N595" s="44">
        <f t="shared" si="147"/>
        <v>29695.4</v>
      </c>
      <c r="O595" s="40">
        <f t="shared" si="137"/>
        <v>99.30874420191225</v>
      </c>
    </row>
    <row r="596" spans="1:15" s="5" customFormat="1" ht="20.25" customHeight="1">
      <c r="A596" s="69"/>
      <c r="B596" s="41" t="s">
        <v>476</v>
      </c>
      <c r="C596" s="42" t="s">
        <v>763</v>
      </c>
      <c r="D596" s="42" t="s">
        <v>637</v>
      </c>
      <c r="E596" s="42" t="s">
        <v>440</v>
      </c>
      <c r="F596" s="42" t="s">
        <v>699</v>
      </c>
      <c r="G596" s="42" t="s">
        <v>477</v>
      </c>
      <c r="H596" s="43">
        <v>26659700</v>
      </c>
      <c r="I596" s="43"/>
      <c r="J596" s="43"/>
      <c r="K596" s="39">
        <f t="shared" si="138"/>
        <v>26659700</v>
      </c>
      <c r="L596" s="44">
        <v>29902.1</v>
      </c>
      <c r="M596" s="44">
        <v>29902.1</v>
      </c>
      <c r="N596" s="47">
        <v>29695.4</v>
      </c>
      <c r="O596" s="40">
        <f t="shared" si="137"/>
        <v>99.30874420191225</v>
      </c>
    </row>
    <row r="597" spans="1:15" s="5" customFormat="1" ht="37.5">
      <c r="A597" s="69" t="s">
        <v>570</v>
      </c>
      <c r="B597" s="41" t="s">
        <v>701</v>
      </c>
      <c r="C597" s="42" t="s">
        <v>763</v>
      </c>
      <c r="D597" s="42" t="s">
        <v>637</v>
      </c>
      <c r="E597" s="42" t="s">
        <v>464</v>
      </c>
      <c r="F597" s="42"/>
      <c r="G597" s="42"/>
      <c r="H597" s="43">
        <f aca="true" t="shared" si="148" ref="H597:J598">H598</f>
        <v>57300</v>
      </c>
      <c r="I597" s="43">
        <f t="shared" si="148"/>
        <v>0</v>
      </c>
      <c r="J597" s="43">
        <f t="shared" si="148"/>
        <v>0</v>
      </c>
      <c r="K597" s="39">
        <f t="shared" si="138"/>
        <v>57300</v>
      </c>
      <c r="L597" s="44">
        <f aca="true" t="shared" si="149" ref="L597:N598">L598</f>
        <v>91.4</v>
      </c>
      <c r="M597" s="44">
        <f t="shared" si="149"/>
        <v>91.4</v>
      </c>
      <c r="N597" s="44">
        <f t="shared" si="149"/>
        <v>80.8</v>
      </c>
      <c r="O597" s="40">
        <f t="shared" si="137"/>
        <v>88.40262582056893</v>
      </c>
    </row>
    <row r="598" spans="1:15" s="5" customFormat="1" ht="19.5" customHeight="1">
      <c r="A598" s="69"/>
      <c r="B598" s="41" t="s">
        <v>163</v>
      </c>
      <c r="C598" s="42" t="s">
        <v>763</v>
      </c>
      <c r="D598" s="42" t="s">
        <v>637</v>
      </c>
      <c r="E598" s="42" t="s">
        <v>464</v>
      </c>
      <c r="F598" s="42" t="s">
        <v>164</v>
      </c>
      <c r="G598" s="42"/>
      <c r="H598" s="43">
        <f t="shared" si="148"/>
        <v>57300</v>
      </c>
      <c r="I598" s="43">
        <f t="shared" si="148"/>
        <v>0</v>
      </c>
      <c r="J598" s="43">
        <f t="shared" si="148"/>
        <v>0</v>
      </c>
      <c r="K598" s="39">
        <f t="shared" si="138"/>
        <v>57300</v>
      </c>
      <c r="L598" s="44">
        <f t="shared" si="149"/>
        <v>91.4</v>
      </c>
      <c r="M598" s="44">
        <f t="shared" si="149"/>
        <v>91.4</v>
      </c>
      <c r="N598" s="44">
        <f t="shared" si="149"/>
        <v>80.8</v>
      </c>
      <c r="O598" s="40">
        <f t="shared" si="137"/>
        <v>88.40262582056893</v>
      </c>
    </row>
    <row r="599" spans="1:15" s="5" customFormat="1" ht="18.75">
      <c r="A599" s="69"/>
      <c r="B599" s="41" t="s">
        <v>469</v>
      </c>
      <c r="C599" s="42" t="s">
        <v>763</v>
      </c>
      <c r="D599" s="42" t="s">
        <v>637</v>
      </c>
      <c r="E599" s="42" t="s">
        <v>464</v>
      </c>
      <c r="F599" s="42" t="s">
        <v>164</v>
      </c>
      <c r="G599" s="42" t="s">
        <v>470</v>
      </c>
      <c r="H599" s="43">
        <v>57300</v>
      </c>
      <c r="I599" s="43"/>
      <c r="J599" s="43"/>
      <c r="K599" s="39">
        <f t="shared" si="138"/>
        <v>57300</v>
      </c>
      <c r="L599" s="44">
        <v>91.4</v>
      </c>
      <c r="M599" s="44">
        <v>91.4</v>
      </c>
      <c r="N599" s="47">
        <v>80.8</v>
      </c>
      <c r="O599" s="40">
        <f t="shared" si="137"/>
        <v>88.40262582056893</v>
      </c>
    </row>
    <row r="600" spans="1:15" s="5" customFormat="1" ht="18.75">
      <c r="A600" s="69" t="s">
        <v>571</v>
      </c>
      <c r="B600" s="41" t="s">
        <v>704</v>
      </c>
      <c r="C600" s="42" t="s">
        <v>763</v>
      </c>
      <c r="D600" s="42" t="s">
        <v>637</v>
      </c>
      <c r="E600" s="42" t="s">
        <v>637</v>
      </c>
      <c r="F600" s="42"/>
      <c r="G600" s="42"/>
      <c r="H600" s="43">
        <f>H601</f>
        <v>126000</v>
      </c>
      <c r="I600" s="43">
        <f>I601</f>
        <v>0</v>
      </c>
      <c r="J600" s="43">
        <f>J601</f>
        <v>0</v>
      </c>
      <c r="K600" s="39">
        <f t="shared" si="138"/>
        <v>126000</v>
      </c>
      <c r="L600" s="44">
        <f>L601</f>
        <v>132.3</v>
      </c>
      <c r="M600" s="44">
        <f>M601</f>
        <v>132.3</v>
      </c>
      <c r="N600" s="44">
        <f>N601</f>
        <v>132.3</v>
      </c>
      <c r="O600" s="40">
        <f aca="true" t="shared" si="150" ref="O600:O670">N600*100/M600</f>
        <v>100</v>
      </c>
    </row>
    <row r="601" spans="1:15" s="5" customFormat="1" ht="19.5" customHeight="1">
      <c r="A601" s="69"/>
      <c r="B601" s="41" t="s">
        <v>154</v>
      </c>
      <c r="C601" s="42" t="s">
        <v>763</v>
      </c>
      <c r="D601" s="42" t="s">
        <v>637</v>
      </c>
      <c r="E601" s="42" t="s">
        <v>637</v>
      </c>
      <c r="F601" s="42" t="s">
        <v>530</v>
      </c>
      <c r="G601" s="42"/>
      <c r="H601" s="43">
        <f aca="true" t="shared" si="151" ref="H601:N602">H602</f>
        <v>126000</v>
      </c>
      <c r="I601" s="43">
        <f t="shared" si="151"/>
        <v>0</v>
      </c>
      <c r="J601" s="43">
        <f t="shared" si="151"/>
        <v>0</v>
      </c>
      <c r="K601" s="39">
        <f t="shared" si="138"/>
        <v>126000</v>
      </c>
      <c r="L601" s="44">
        <f t="shared" si="151"/>
        <v>132.3</v>
      </c>
      <c r="M601" s="44">
        <f t="shared" si="151"/>
        <v>132.3</v>
      </c>
      <c r="N601" s="44">
        <f t="shared" si="151"/>
        <v>132.3</v>
      </c>
      <c r="O601" s="40">
        <f t="shared" si="150"/>
        <v>100</v>
      </c>
    </row>
    <row r="602" spans="1:15" s="5" customFormat="1" ht="37.5">
      <c r="A602" s="69"/>
      <c r="B602" s="41" t="s">
        <v>167</v>
      </c>
      <c r="C602" s="42" t="s">
        <v>763</v>
      </c>
      <c r="D602" s="42" t="s">
        <v>637</v>
      </c>
      <c r="E602" s="42" t="s">
        <v>637</v>
      </c>
      <c r="F602" s="42" t="s">
        <v>168</v>
      </c>
      <c r="G602" s="42"/>
      <c r="H602" s="43">
        <f t="shared" si="151"/>
        <v>126000</v>
      </c>
      <c r="I602" s="43">
        <f t="shared" si="151"/>
        <v>0</v>
      </c>
      <c r="J602" s="43">
        <f t="shared" si="151"/>
        <v>0</v>
      </c>
      <c r="K602" s="39">
        <f t="shared" si="138"/>
        <v>126000</v>
      </c>
      <c r="L602" s="44">
        <f t="shared" si="151"/>
        <v>132.3</v>
      </c>
      <c r="M602" s="44">
        <f t="shared" si="151"/>
        <v>132.3</v>
      </c>
      <c r="N602" s="44">
        <f t="shared" si="151"/>
        <v>132.3</v>
      </c>
      <c r="O602" s="40">
        <f t="shared" si="150"/>
        <v>100</v>
      </c>
    </row>
    <row r="603" spans="1:15" s="5" customFormat="1" ht="37.5">
      <c r="A603" s="69"/>
      <c r="B603" s="41" t="s">
        <v>725</v>
      </c>
      <c r="C603" s="42" t="s">
        <v>763</v>
      </c>
      <c r="D603" s="42" t="s">
        <v>637</v>
      </c>
      <c r="E603" s="42" t="s">
        <v>637</v>
      </c>
      <c r="F603" s="42" t="s">
        <v>168</v>
      </c>
      <c r="G603" s="42" t="s">
        <v>726</v>
      </c>
      <c r="H603" s="43">
        <v>126000</v>
      </c>
      <c r="I603" s="43"/>
      <c r="J603" s="43"/>
      <c r="K603" s="39">
        <f t="shared" si="138"/>
        <v>126000</v>
      </c>
      <c r="L603" s="44">
        <v>132.3</v>
      </c>
      <c r="M603" s="44">
        <v>132.3</v>
      </c>
      <c r="N603" s="47">
        <v>132.3</v>
      </c>
      <c r="O603" s="40">
        <f t="shared" si="150"/>
        <v>100</v>
      </c>
    </row>
    <row r="604" spans="1:15" s="5" customFormat="1" ht="20.25" customHeight="1">
      <c r="A604" s="69" t="s">
        <v>768</v>
      </c>
      <c r="B604" s="41" t="s">
        <v>449</v>
      </c>
      <c r="C604" s="42" t="s">
        <v>763</v>
      </c>
      <c r="D604" s="42" t="s">
        <v>450</v>
      </c>
      <c r="E604" s="42"/>
      <c r="F604" s="42"/>
      <c r="G604" s="42"/>
      <c r="H604" s="43">
        <f>SUM(H605,H636,H640)</f>
        <v>104757700</v>
      </c>
      <c r="I604" s="43">
        <f>SUM(I605,I636,I640)</f>
        <v>89100</v>
      </c>
      <c r="J604" s="43">
        <f>SUM(J605,J636,J640)</f>
        <v>0</v>
      </c>
      <c r="K604" s="39">
        <f t="shared" si="138"/>
        <v>104846800</v>
      </c>
      <c r="L604" s="44">
        <f>SUM(L605,L636,L640)</f>
        <v>110282.6</v>
      </c>
      <c r="M604" s="44">
        <f>SUM(M605,M636,M640)</f>
        <v>110282.6</v>
      </c>
      <c r="N604" s="44">
        <f>SUM(N605,N636,N640)</f>
        <v>109656.9</v>
      </c>
      <c r="O604" s="40">
        <f t="shared" si="150"/>
        <v>99.4326394190924</v>
      </c>
    </row>
    <row r="605" spans="1:15" s="5" customFormat="1" ht="18.75">
      <c r="A605" s="69" t="s">
        <v>769</v>
      </c>
      <c r="B605" s="41" t="s">
        <v>639</v>
      </c>
      <c r="C605" s="42" t="s">
        <v>763</v>
      </c>
      <c r="D605" s="42" t="s">
        <v>450</v>
      </c>
      <c r="E605" s="42" t="s">
        <v>436</v>
      </c>
      <c r="F605" s="42"/>
      <c r="G605" s="42"/>
      <c r="H605" s="43">
        <f>SUM(H606,H612,H616,H619,H624,H627)</f>
        <v>85925300</v>
      </c>
      <c r="I605" s="43">
        <f>SUM(I606,I612,I616,I619,I624,I627)</f>
        <v>-79400</v>
      </c>
      <c r="J605" s="43">
        <f>SUM(J606,J612,J616,J619,J624,J627)</f>
        <v>0</v>
      </c>
      <c r="K605" s="39">
        <f t="shared" si="138"/>
        <v>85845900</v>
      </c>
      <c r="L605" s="44">
        <f>SUM(L606,L612,L616,L619,L624,L627)</f>
        <v>87131.90000000001</v>
      </c>
      <c r="M605" s="44">
        <f>SUM(M606,M612,M616,M619,M624,M627)</f>
        <v>87131.90000000001</v>
      </c>
      <c r="N605" s="44">
        <f>SUM(N606,N612,N616,N619,N624,N627)</f>
        <v>86562.7</v>
      </c>
      <c r="O605" s="40">
        <f t="shared" si="150"/>
        <v>99.34673753240776</v>
      </c>
    </row>
    <row r="606" spans="1:15" s="5" customFormat="1" ht="37.5">
      <c r="A606" s="69"/>
      <c r="B606" s="41" t="s">
        <v>640</v>
      </c>
      <c r="C606" s="42" t="s">
        <v>763</v>
      </c>
      <c r="D606" s="42" t="s">
        <v>450</v>
      </c>
      <c r="E606" s="42" t="s">
        <v>436</v>
      </c>
      <c r="F606" s="42" t="s">
        <v>641</v>
      </c>
      <c r="G606" s="42"/>
      <c r="H606" s="43">
        <f>SUM(H608,H610)</f>
        <v>44653000</v>
      </c>
      <c r="I606" s="43">
        <f>SUM(I608,I610)</f>
        <v>-48100</v>
      </c>
      <c r="J606" s="43">
        <f>SUM(J608,J610)</f>
        <v>0</v>
      </c>
      <c r="K606" s="39">
        <f t="shared" si="138"/>
        <v>44604900</v>
      </c>
      <c r="L606" s="44">
        <f>SUM(L608,L610)</f>
        <v>44562.200000000004</v>
      </c>
      <c r="M606" s="44">
        <f>SUM(M608,M610)</f>
        <v>44562.200000000004</v>
      </c>
      <c r="N606" s="44">
        <f>SUM(N608,N610)</f>
        <v>44166.6</v>
      </c>
      <c r="O606" s="40">
        <f t="shared" si="150"/>
        <v>99.11225208809259</v>
      </c>
    </row>
    <row r="607" spans="1:15" s="5" customFormat="1" ht="18.75">
      <c r="A607" s="69"/>
      <c r="B607" s="41" t="s">
        <v>474</v>
      </c>
      <c r="C607" s="42" t="s">
        <v>763</v>
      </c>
      <c r="D607" s="42" t="s">
        <v>450</v>
      </c>
      <c r="E607" s="42" t="s">
        <v>436</v>
      </c>
      <c r="F607" s="42" t="s">
        <v>642</v>
      </c>
      <c r="G607" s="42"/>
      <c r="H607" s="43">
        <f aca="true" t="shared" si="152" ref="H607:N608">H608</f>
        <v>39576400</v>
      </c>
      <c r="I607" s="43">
        <f t="shared" si="152"/>
        <v>-39100</v>
      </c>
      <c r="J607" s="43">
        <f t="shared" si="152"/>
        <v>0</v>
      </c>
      <c r="K607" s="39">
        <f t="shared" si="138"/>
        <v>39537300</v>
      </c>
      <c r="L607" s="44">
        <f t="shared" si="152"/>
        <v>39484.4</v>
      </c>
      <c r="M607" s="44">
        <f t="shared" si="152"/>
        <v>39484.4</v>
      </c>
      <c r="N607" s="44">
        <f t="shared" si="152"/>
        <v>39103.9</v>
      </c>
      <c r="O607" s="40">
        <f t="shared" si="150"/>
        <v>99.03632827141858</v>
      </c>
    </row>
    <row r="608" spans="1:15" s="5" customFormat="1" ht="18.75">
      <c r="A608" s="69"/>
      <c r="B608" s="41" t="s">
        <v>643</v>
      </c>
      <c r="C608" s="42" t="s">
        <v>763</v>
      </c>
      <c r="D608" s="42" t="s">
        <v>450</v>
      </c>
      <c r="E608" s="42" t="s">
        <v>436</v>
      </c>
      <c r="F608" s="42" t="s">
        <v>644</v>
      </c>
      <c r="G608" s="42"/>
      <c r="H608" s="43">
        <f t="shared" si="152"/>
        <v>39576400</v>
      </c>
      <c r="I608" s="43">
        <f t="shared" si="152"/>
        <v>-39100</v>
      </c>
      <c r="J608" s="43">
        <f t="shared" si="152"/>
        <v>0</v>
      </c>
      <c r="K608" s="39">
        <f t="shared" si="138"/>
        <v>39537300</v>
      </c>
      <c r="L608" s="44">
        <f t="shared" si="152"/>
        <v>39484.4</v>
      </c>
      <c r="M608" s="44">
        <f t="shared" si="152"/>
        <v>39484.4</v>
      </c>
      <c r="N608" s="44">
        <f t="shared" si="152"/>
        <v>39103.9</v>
      </c>
      <c r="O608" s="40">
        <f t="shared" si="150"/>
        <v>99.03632827141858</v>
      </c>
    </row>
    <row r="609" spans="1:15" s="5" customFormat="1" ht="18.75">
      <c r="A609" s="69"/>
      <c r="B609" s="41" t="s">
        <v>476</v>
      </c>
      <c r="C609" s="42" t="s">
        <v>763</v>
      </c>
      <c r="D609" s="42" t="s">
        <v>450</v>
      </c>
      <c r="E609" s="42" t="s">
        <v>436</v>
      </c>
      <c r="F609" s="42" t="s">
        <v>644</v>
      </c>
      <c r="G609" s="42" t="s">
        <v>477</v>
      </c>
      <c r="H609" s="43">
        <v>39576400</v>
      </c>
      <c r="I609" s="43">
        <v>-39100</v>
      </c>
      <c r="J609" s="43"/>
      <c r="K609" s="39">
        <f aca="true" t="shared" si="153" ref="K609:K680">SUM(H609:J609)</f>
        <v>39537300</v>
      </c>
      <c r="L609" s="44">
        <v>39484.4</v>
      </c>
      <c r="M609" s="44">
        <v>39484.4</v>
      </c>
      <c r="N609" s="47">
        <v>39103.9</v>
      </c>
      <c r="O609" s="40">
        <f t="shared" si="150"/>
        <v>99.03632827141858</v>
      </c>
    </row>
    <row r="610" spans="1:15" s="5" customFormat="1" ht="37.5">
      <c r="A610" s="69"/>
      <c r="B610" s="41" t="s">
        <v>770</v>
      </c>
      <c r="C610" s="42" t="s">
        <v>763</v>
      </c>
      <c r="D610" s="42" t="s">
        <v>450</v>
      </c>
      <c r="E610" s="42" t="s">
        <v>436</v>
      </c>
      <c r="F610" s="42" t="s">
        <v>771</v>
      </c>
      <c r="G610" s="42"/>
      <c r="H610" s="43">
        <f>H611</f>
        <v>5076600</v>
      </c>
      <c r="I610" s="43">
        <f>I611</f>
        <v>-9000</v>
      </c>
      <c r="J610" s="43">
        <f>J611</f>
        <v>0</v>
      </c>
      <c r="K610" s="39">
        <f t="shared" si="153"/>
        <v>5067600</v>
      </c>
      <c r="L610" s="44">
        <f>L611</f>
        <v>5077.8</v>
      </c>
      <c r="M610" s="44">
        <f>M611</f>
        <v>5077.8</v>
      </c>
      <c r="N610" s="44">
        <f>N611</f>
        <v>5062.7</v>
      </c>
      <c r="O610" s="40">
        <f t="shared" si="150"/>
        <v>99.70262712198196</v>
      </c>
    </row>
    <row r="611" spans="1:15" s="5" customFormat="1" ht="18.75" customHeight="1">
      <c r="A611" s="69"/>
      <c r="B611" s="41" t="s">
        <v>476</v>
      </c>
      <c r="C611" s="42" t="s">
        <v>763</v>
      </c>
      <c r="D611" s="42" t="s">
        <v>450</v>
      </c>
      <c r="E611" s="42" t="s">
        <v>436</v>
      </c>
      <c r="F611" s="42" t="s">
        <v>771</v>
      </c>
      <c r="G611" s="42" t="s">
        <v>477</v>
      </c>
      <c r="H611" s="43">
        <v>5076600</v>
      </c>
      <c r="I611" s="43">
        <v>-9000</v>
      </c>
      <c r="J611" s="43"/>
      <c r="K611" s="39">
        <f t="shared" si="153"/>
        <v>5067600</v>
      </c>
      <c r="L611" s="44">
        <v>5077.8</v>
      </c>
      <c r="M611" s="44">
        <v>5077.8</v>
      </c>
      <c r="N611" s="47">
        <v>5062.7</v>
      </c>
      <c r="O611" s="40">
        <f t="shared" si="150"/>
        <v>99.70262712198196</v>
      </c>
    </row>
    <row r="612" spans="1:15" s="5" customFormat="1" ht="18.75">
      <c r="A612" s="69"/>
      <c r="B612" s="41" t="s">
        <v>772</v>
      </c>
      <c r="C612" s="42" t="s">
        <v>763</v>
      </c>
      <c r="D612" s="42" t="s">
        <v>450</v>
      </c>
      <c r="E612" s="42" t="s">
        <v>436</v>
      </c>
      <c r="F612" s="42" t="s">
        <v>773</v>
      </c>
      <c r="G612" s="42"/>
      <c r="H612" s="43">
        <f aca="true" t="shared" si="154" ref="H612:N613">H613</f>
        <v>12016200</v>
      </c>
      <c r="I612" s="43">
        <f t="shared" si="154"/>
        <v>-1800</v>
      </c>
      <c r="J612" s="43">
        <f t="shared" si="154"/>
        <v>0</v>
      </c>
      <c r="K612" s="39">
        <f t="shared" si="153"/>
        <v>12014400</v>
      </c>
      <c r="L612" s="44">
        <f t="shared" si="154"/>
        <v>13637.1</v>
      </c>
      <c r="M612" s="44">
        <f t="shared" si="154"/>
        <v>13637.1</v>
      </c>
      <c r="N612" s="44">
        <f t="shared" si="154"/>
        <v>13596.300000000001</v>
      </c>
      <c r="O612" s="40">
        <f t="shared" si="150"/>
        <v>99.70081615592758</v>
      </c>
    </row>
    <row r="613" spans="1:15" s="5" customFormat="1" ht="18.75">
      <c r="A613" s="69"/>
      <c r="B613" s="41" t="s">
        <v>474</v>
      </c>
      <c r="C613" s="42" t="s">
        <v>763</v>
      </c>
      <c r="D613" s="42" t="s">
        <v>450</v>
      </c>
      <c r="E613" s="42" t="s">
        <v>436</v>
      </c>
      <c r="F613" s="42" t="s">
        <v>774</v>
      </c>
      <c r="G613" s="42"/>
      <c r="H613" s="43">
        <f t="shared" si="154"/>
        <v>12016200</v>
      </c>
      <c r="I613" s="43">
        <f t="shared" si="154"/>
        <v>-1800</v>
      </c>
      <c r="J613" s="43">
        <f t="shared" si="154"/>
        <v>0</v>
      </c>
      <c r="K613" s="39">
        <f t="shared" si="153"/>
        <v>12014400</v>
      </c>
      <c r="L613" s="44">
        <f>L614+L615</f>
        <v>13637.1</v>
      </c>
      <c r="M613" s="44">
        <f>M614+M615</f>
        <v>13637.1</v>
      </c>
      <c r="N613" s="44">
        <f>N614+N615</f>
        <v>13596.300000000001</v>
      </c>
      <c r="O613" s="40">
        <f t="shared" si="150"/>
        <v>99.70081615592758</v>
      </c>
    </row>
    <row r="614" spans="1:15" s="5" customFormat="1" ht="19.5" customHeight="1">
      <c r="A614" s="69"/>
      <c r="B614" s="41" t="s">
        <v>476</v>
      </c>
      <c r="C614" s="42" t="s">
        <v>763</v>
      </c>
      <c r="D614" s="42" t="s">
        <v>450</v>
      </c>
      <c r="E614" s="42" t="s">
        <v>436</v>
      </c>
      <c r="F614" s="42" t="s">
        <v>774</v>
      </c>
      <c r="G614" s="42" t="s">
        <v>477</v>
      </c>
      <c r="H614" s="43">
        <v>12016200</v>
      </c>
      <c r="I614" s="43">
        <v>-1800</v>
      </c>
      <c r="J614" s="43"/>
      <c r="K614" s="39">
        <f t="shared" si="153"/>
        <v>12014400</v>
      </c>
      <c r="L614" s="44">
        <v>12234.5</v>
      </c>
      <c r="M614" s="44">
        <v>12234.5</v>
      </c>
      <c r="N614" s="47">
        <v>12193.7</v>
      </c>
      <c r="O614" s="40">
        <f t="shared" si="150"/>
        <v>99.66651681719728</v>
      </c>
    </row>
    <row r="615" spans="1:15" s="5" customFormat="1" ht="19.5" customHeight="1">
      <c r="A615" s="69"/>
      <c r="B615" s="41" t="s">
        <v>30</v>
      </c>
      <c r="C615" s="42" t="s">
        <v>763</v>
      </c>
      <c r="D615" s="42" t="s">
        <v>450</v>
      </c>
      <c r="E615" s="42" t="s">
        <v>436</v>
      </c>
      <c r="F615" s="42" t="s">
        <v>774</v>
      </c>
      <c r="G615" s="42" t="s">
        <v>525</v>
      </c>
      <c r="H615" s="43"/>
      <c r="I615" s="43"/>
      <c r="J615" s="43"/>
      <c r="K615" s="39"/>
      <c r="L615" s="44">
        <v>1402.6</v>
      </c>
      <c r="M615" s="44">
        <v>1402.6</v>
      </c>
      <c r="N615" s="47">
        <v>1402.6</v>
      </c>
      <c r="O615" s="40">
        <v>100</v>
      </c>
    </row>
    <row r="616" spans="1:15" s="5" customFormat="1" ht="16.5" customHeight="1">
      <c r="A616" s="69"/>
      <c r="B616" s="41" t="s">
        <v>775</v>
      </c>
      <c r="C616" s="42" t="s">
        <v>763</v>
      </c>
      <c r="D616" s="42" t="s">
        <v>450</v>
      </c>
      <c r="E616" s="42" t="s">
        <v>436</v>
      </c>
      <c r="F616" s="42" t="s">
        <v>776</v>
      </c>
      <c r="G616" s="42"/>
      <c r="H616" s="43">
        <f aca="true" t="shared" si="155" ref="H616:J617">H617</f>
        <v>12691200</v>
      </c>
      <c r="I616" s="43">
        <f t="shared" si="155"/>
        <v>-29500</v>
      </c>
      <c r="J616" s="43">
        <f t="shared" si="155"/>
        <v>0</v>
      </c>
      <c r="K616" s="39">
        <f t="shared" si="153"/>
        <v>12661700</v>
      </c>
      <c r="L616" s="44">
        <f aca="true" t="shared" si="156" ref="L616:N617">L617</f>
        <v>13839.5</v>
      </c>
      <c r="M616" s="44">
        <f t="shared" si="156"/>
        <v>13839.5</v>
      </c>
      <c r="N616" s="44">
        <f t="shared" si="156"/>
        <v>13760.1</v>
      </c>
      <c r="O616" s="40">
        <f t="shared" si="150"/>
        <v>99.4262798511507</v>
      </c>
    </row>
    <row r="617" spans="1:15" s="5" customFormat="1" ht="18.75">
      <c r="A617" s="69"/>
      <c r="B617" s="41" t="s">
        <v>474</v>
      </c>
      <c r="C617" s="42" t="s">
        <v>763</v>
      </c>
      <c r="D617" s="42" t="s">
        <v>450</v>
      </c>
      <c r="E617" s="42" t="s">
        <v>436</v>
      </c>
      <c r="F617" s="42" t="s">
        <v>777</v>
      </c>
      <c r="G617" s="42"/>
      <c r="H617" s="43">
        <f t="shared" si="155"/>
        <v>12691200</v>
      </c>
      <c r="I617" s="43">
        <f t="shared" si="155"/>
        <v>-29500</v>
      </c>
      <c r="J617" s="43">
        <f t="shared" si="155"/>
        <v>0</v>
      </c>
      <c r="K617" s="39">
        <f t="shared" si="153"/>
        <v>12661700</v>
      </c>
      <c r="L617" s="44">
        <f t="shared" si="156"/>
        <v>13839.5</v>
      </c>
      <c r="M617" s="44">
        <f t="shared" si="156"/>
        <v>13839.5</v>
      </c>
      <c r="N617" s="44">
        <f t="shared" si="156"/>
        <v>13760.1</v>
      </c>
      <c r="O617" s="40">
        <f t="shared" si="150"/>
        <v>99.4262798511507</v>
      </c>
    </row>
    <row r="618" spans="1:15" s="5" customFormat="1" ht="19.5" customHeight="1">
      <c r="A618" s="69"/>
      <c r="B618" s="41" t="s">
        <v>476</v>
      </c>
      <c r="C618" s="42" t="s">
        <v>763</v>
      </c>
      <c r="D618" s="42" t="s">
        <v>450</v>
      </c>
      <c r="E618" s="42" t="s">
        <v>436</v>
      </c>
      <c r="F618" s="42" t="s">
        <v>777</v>
      </c>
      <c r="G618" s="42" t="s">
        <v>477</v>
      </c>
      <c r="H618" s="43">
        <v>12691200</v>
      </c>
      <c r="I618" s="43">
        <v>-29500</v>
      </c>
      <c r="J618" s="43"/>
      <c r="K618" s="39">
        <f t="shared" si="153"/>
        <v>12661700</v>
      </c>
      <c r="L618" s="44">
        <v>13839.5</v>
      </c>
      <c r="M618" s="44">
        <v>13839.5</v>
      </c>
      <c r="N618" s="47">
        <v>13760.1</v>
      </c>
      <c r="O618" s="40">
        <f t="shared" si="150"/>
        <v>99.4262798511507</v>
      </c>
    </row>
    <row r="619" spans="1:15" s="5" customFormat="1" ht="39" customHeight="1">
      <c r="A619" s="69"/>
      <c r="B619" s="41" t="s">
        <v>453</v>
      </c>
      <c r="C619" s="42" t="s">
        <v>763</v>
      </c>
      <c r="D619" s="42" t="s">
        <v>450</v>
      </c>
      <c r="E619" s="42" t="s">
        <v>436</v>
      </c>
      <c r="F619" s="42" t="s">
        <v>454</v>
      </c>
      <c r="G619" s="42"/>
      <c r="H619" s="43">
        <f>SUM(H620,H622)</f>
        <v>14551900</v>
      </c>
      <c r="I619" s="43">
        <f>SUM(I620,I622)</f>
        <v>0</v>
      </c>
      <c r="J619" s="43">
        <f>SUM(J620,J622)</f>
        <v>0</v>
      </c>
      <c r="K619" s="39">
        <f t="shared" si="153"/>
        <v>14551900</v>
      </c>
      <c r="L619" s="44">
        <f>SUM(L620,L622)</f>
        <v>13959.5</v>
      </c>
      <c r="M619" s="44">
        <f>SUM(M620,M622)</f>
        <v>13959.5</v>
      </c>
      <c r="N619" s="44">
        <f>SUM(N620,N622)</f>
        <v>13923.8</v>
      </c>
      <c r="O619" s="40">
        <f t="shared" si="150"/>
        <v>99.74426018123859</v>
      </c>
    </row>
    <row r="620" spans="1:15" s="5" customFormat="1" ht="37.5" customHeight="1">
      <c r="A620" s="69"/>
      <c r="B620" s="41" t="s">
        <v>223</v>
      </c>
      <c r="C620" s="42" t="s">
        <v>763</v>
      </c>
      <c r="D620" s="42" t="s">
        <v>450</v>
      </c>
      <c r="E620" s="42" t="s">
        <v>436</v>
      </c>
      <c r="F620" s="42" t="s">
        <v>778</v>
      </c>
      <c r="G620" s="42"/>
      <c r="H620" s="43">
        <f>H621</f>
        <v>1839400</v>
      </c>
      <c r="I620" s="43">
        <f>I621</f>
        <v>0</v>
      </c>
      <c r="J620" s="43">
        <f>J621</f>
        <v>0</v>
      </c>
      <c r="K620" s="39">
        <f t="shared" si="153"/>
        <v>1839400</v>
      </c>
      <c r="L620" s="44">
        <f>L621</f>
        <v>1239</v>
      </c>
      <c r="M620" s="44">
        <f>M621</f>
        <v>1239</v>
      </c>
      <c r="N620" s="44">
        <f>N621</f>
        <v>1238.5</v>
      </c>
      <c r="O620" s="40">
        <f t="shared" si="150"/>
        <v>99.95964487489911</v>
      </c>
    </row>
    <row r="621" spans="1:15" s="5" customFormat="1" ht="19.5" customHeight="1">
      <c r="A621" s="69"/>
      <c r="B621" s="41" t="s">
        <v>476</v>
      </c>
      <c r="C621" s="42" t="s">
        <v>763</v>
      </c>
      <c r="D621" s="42" t="s">
        <v>450</v>
      </c>
      <c r="E621" s="42" t="s">
        <v>436</v>
      </c>
      <c r="F621" s="42" t="s">
        <v>778</v>
      </c>
      <c r="G621" s="42" t="s">
        <v>477</v>
      </c>
      <c r="H621" s="43">
        <v>1839400</v>
      </c>
      <c r="I621" s="43"/>
      <c r="J621" s="43"/>
      <c r="K621" s="39">
        <f t="shared" si="153"/>
        <v>1839400</v>
      </c>
      <c r="L621" s="44">
        <v>1239</v>
      </c>
      <c r="M621" s="44">
        <v>1239</v>
      </c>
      <c r="N621" s="47">
        <v>1238.5</v>
      </c>
      <c r="O621" s="40">
        <f t="shared" si="150"/>
        <v>99.95964487489911</v>
      </c>
    </row>
    <row r="622" spans="1:15" s="5" customFormat="1" ht="36.75" customHeight="1">
      <c r="A622" s="69"/>
      <c r="B622" s="41" t="s">
        <v>455</v>
      </c>
      <c r="C622" s="42" t="s">
        <v>763</v>
      </c>
      <c r="D622" s="42" t="s">
        <v>450</v>
      </c>
      <c r="E622" s="42" t="s">
        <v>436</v>
      </c>
      <c r="F622" s="42" t="s">
        <v>456</v>
      </c>
      <c r="G622" s="42"/>
      <c r="H622" s="43">
        <f>H623</f>
        <v>12712500</v>
      </c>
      <c r="I622" s="43">
        <f>I623</f>
        <v>0</v>
      </c>
      <c r="J622" s="43">
        <f>J623</f>
        <v>0</v>
      </c>
      <c r="K622" s="39">
        <f t="shared" si="153"/>
        <v>12712500</v>
      </c>
      <c r="L622" s="44">
        <f>L623</f>
        <v>12720.5</v>
      </c>
      <c r="M622" s="44">
        <f>M623</f>
        <v>12720.5</v>
      </c>
      <c r="N622" s="44">
        <f>N623</f>
        <v>12685.3</v>
      </c>
      <c r="O622" s="40">
        <f t="shared" si="150"/>
        <v>99.72328131755827</v>
      </c>
    </row>
    <row r="623" spans="1:15" s="5" customFormat="1" ht="18.75">
      <c r="A623" s="69"/>
      <c r="B623" s="41" t="s">
        <v>469</v>
      </c>
      <c r="C623" s="42" t="s">
        <v>763</v>
      </c>
      <c r="D623" s="42" t="s">
        <v>450</v>
      </c>
      <c r="E623" s="42" t="s">
        <v>436</v>
      </c>
      <c r="F623" s="42" t="s">
        <v>456</v>
      </c>
      <c r="G623" s="42" t="s">
        <v>470</v>
      </c>
      <c r="H623" s="43">
        <v>12712500</v>
      </c>
      <c r="I623" s="43"/>
      <c r="J623" s="43"/>
      <c r="K623" s="39">
        <f t="shared" si="153"/>
        <v>12712500</v>
      </c>
      <c r="L623" s="44">
        <v>12720.5</v>
      </c>
      <c r="M623" s="44">
        <v>12720.5</v>
      </c>
      <c r="N623" s="47">
        <v>12685.3</v>
      </c>
      <c r="O623" s="40">
        <f t="shared" si="150"/>
        <v>99.72328131755827</v>
      </c>
    </row>
    <row r="624" spans="1:15" s="5" customFormat="1" ht="18.75" hidden="1">
      <c r="A624" s="69"/>
      <c r="B624" s="41" t="s">
        <v>526</v>
      </c>
      <c r="C624" s="42" t="s">
        <v>763</v>
      </c>
      <c r="D624" s="42" t="s">
        <v>450</v>
      </c>
      <c r="E624" s="42" t="s">
        <v>436</v>
      </c>
      <c r="F624" s="42" t="s">
        <v>527</v>
      </c>
      <c r="G624" s="42"/>
      <c r="H624" s="43">
        <f aca="true" t="shared" si="157" ref="H624:J625">H625</f>
        <v>0</v>
      </c>
      <c r="I624" s="43">
        <f t="shared" si="157"/>
        <v>0</v>
      </c>
      <c r="J624" s="43">
        <f t="shared" si="157"/>
        <v>0</v>
      </c>
      <c r="K624" s="39">
        <f t="shared" si="153"/>
        <v>0</v>
      </c>
      <c r="L624" s="44">
        <f>L625</f>
        <v>0</v>
      </c>
      <c r="M624" s="44">
        <f>M625</f>
        <v>0</v>
      </c>
      <c r="N624" s="47"/>
      <c r="O624" s="40" t="e">
        <f t="shared" si="150"/>
        <v>#DIV/0!</v>
      </c>
    </row>
    <row r="625" spans="1:15" s="5" customFormat="1" ht="37.5" hidden="1">
      <c r="A625" s="69"/>
      <c r="B625" s="54" t="s">
        <v>0</v>
      </c>
      <c r="C625" s="42" t="s">
        <v>763</v>
      </c>
      <c r="D625" s="42" t="s">
        <v>450</v>
      </c>
      <c r="E625" s="42" t="s">
        <v>436</v>
      </c>
      <c r="F625" s="42" t="s">
        <v>1</v>
      </c>
      <c r="G625" s="42"/>
      <c r="H625" s="43">
        <f t="shared" si="157"/>
        <v>0</v>
      </c>
      <c r="I625" s="43">
        <f t="shared" si="157"/>
        <v>0</v>
      </c>
      <c r="J625" s="43">
        <f t="shared" si="157"/>
        <v>0</v>
      </c>
      <c r="K625" s="39">
        <f t="shared" si="153"/>
        <v>0</v>
      </c>
      <c r="L625" s="44">
        <f>L626</f>
        <v>0</v>
      </c>
      <c r="M625" s="44">
        <f>M626</f>
        <v>0</v>
      </c>
      <c r="N625" s="47"/>
      <c r="O625" s="40" t="e">
        <f t="shared" si="150"/>
        <v>#DIV/0!</v>
      </c>
    </row>
    <row r="626" spans="1:15" s="5" customFormat="1" ht="18.75" hidden="1">
      <c r="A626" s="69"/>
      <c r="B626" s="55" t="s">
        <v>2</v>
      </c>
      <c r="C626" s="42" t="s">
        <v>763</v>
      </c>
      <c r="D626" s="42" t="s">
        <v>450</v>
      </c>
      <c r="E626" s="42" t="s">
        <v>436</v>
      </c>
      <c r="F626" s="42" t="s">
        <v>1</v>
      </c>
      <c r="G626" s="42" t="s">
        <v>3</v>
      </c>
      <c r="H626" s="43">
        <v>0</v>
      </c>
      <c r="I626" s="43"/>
      <c r="J626" s="43"/>
      <c r="K626" s="39">
        <f t="shared" si="153"/>
        <v>0</v>
      </c>
      <c r="L626" s="44">
        <v>0</v>
      </c>
      <c r="M626" s="44">
        <v>0</v>
      </c>
      <c r="N626" s="47"/>
      <c r="O626" s="40" t="e">
        <f t="shared" si="150"/>
        <v>#DIV/0!</v>
      </c>
    </row>
    <row r="627" spans="1:15" s="5" customFormat="1" ht="21" customHeight="1">
      <c r="A627" s="69"/>
      <c r="B627" s="55" t="s">
        <v>154</v>
      </c>
      <c r="C627" s="42" t="s">
        <v>763</v>
      </c>
      <c r="D627" s="42" t="s">
        <v>450</v>
      </c>
      <c r="E627" s="42" t="s">
        <v>436</v>
      </c>
      <c r="F627" s="42" t="s">
        <v>530</v>
      </c>
      <c r="G627" s="42"/>
      <c r="H627" s="43">
        <f aca="true" t="shared" si="158" ref="H627:J628">H628</f>
        <v>2013000</v>
      </c>
      <c r="I627" s="43">
        <f t="shared" si="158"/>
        <v>0</v>
      </c>
      <c r="J627" s="43">
        <f t="shared" si="158"/>
        <v>0</v>
      </c>
      <c r="K627" s="39">
        <f t="shared" si="153"/>
        <v>2013000</v>
      </c>
      <c r="L627" s="44">
        <f>L628+L630+L632+L634</f>
        <v>1133.6</v>
      </c>
      <c r="M627" s="44">
        <f>M628+M630+M632+M634</f>
        <v>1133.6</v>
      </c>
      <c r="N627" s="44">
        <f>N628+N630+N632+N634</f>
        <v>1115.9</v>
      </c>
      <c r="O627" s="40">
        <f t="shared" si="150"/>
        <v>98.43860268172197</v>
      </c>
    </row>
    <row r="628" spans="1:15" s="5" customFormat="1" ht="37.5">
      <c r="A628" s="69"/>
      <c r="B628" s="41" t="s">
        <v>167</v>
      </c>
      <c r="C628" s="42" t="s">
        <v>763</v>
      </c>
      <c r="D628" s="42" t="s">
        <v>450</v>
      </c>
      <c r="E628" s="42" t="s">
        <v>436</v>
      </c>
      <c r="F628" s="42" t="s">
        <v>168</v>
      </c>
      <c r="G628" s="42"/>
      <c r="H628" s="43">
        <f t="shared" si="158"/>
        <v>2013000</v>
      </c>
      <c r="I628" s="43">
        <f t="shared" si="158"/>
        <v>0</v>
      </c>
      <c r="J628" s="43">
        <f t="shared" si="158"/>
        <v>0</v>
      </c>
      <c r="K628" s="39">
        <f t="shared" si="153"/>
        <v>2013000</v>
      </c>
      <c r="L628" s="44">
        <f>L629</f>
        <v>365</v>
      </c>
      <c r="M628" s="44">
        <f>M629</f>
        <v>365</v>
      </c>
      <c r="N628" s="44">
        <f>N629</f>
        <v>348.1</v>
      </c>
      <c r="O628" s="40">
        <f t="shared" si="150"/>
        <v>95.36986301369863</v>
      </c>
    </row>
    <row r="629" spans="1:15" s="5" customFormat="1" ht="37.5" customHeight="1">
      <c r="A629" s="69"/>
      <c r="B629" s="55" t="s">
        <v>174</v>
      </c>
      <c r="C629" s="42" t="s">
        <v>763</v>
      </c>
      <c r="D629" s="42" t="s">
        <v>450</v>
      </c>
      <c r="E629" s="42" t="s">
        <v>436</v>
      </c>
      <c r="F629" s="42" t="s">
        <v>168</v>
      </c>
      <c r="G629" s="42" t="s">
        <v>175</v>
      </c>
      <c r="H629" s="43">
        <v>2013000</v>
      </c>
      <c r="I629" s="43"/>
      <c r="J629" s="43"/>
      <c r="K629" s="39">
        <f t="shared" si="153"/>
        <v>2013000</v>
      </c>
      <c r="L629" s="44">
        <v>365</v>
      </c>
      <c r="M629" s="44">
        <v>365</v>
      </c>
      <c r="N629" s="47">
        <v>348.1</v>
      </c>
      <c r="O629" s="40">
        <f t="shared" si="150"/>
        <v>95.36986301369863</v>
      </c>
    </row>
    <row r="630" spans="1:15" s="5" customFormat="1" ht="56.25">
      <c r="A630" s="69"/>
      <c r="B630" s="55" t="s">
        <v>31</v>
      </c>
      <c r="C630" s="42" t="s">
        <v>763</v>
      </c>
      <c r="D630" s="42" t="s">
        <v>450</v>
      </c>
      <c r="E630" s="42" t="s">
        <v>436</v>
      </c>
      <c r="F630" s="42" t="s">
        <v>32</v>
      </c>
      <c r="G630" s="42"/>
      <c r="H630" s="43"/>
      <c r="I630" s="43"/>
      <c r="J630" s="43"/>
      <c r="K630" s="39"/>
      <c r="L630" s="44">
        <f>SUM(L631)</f>
        <v>140</v>
      </c>
      <c r="M630" s="44">
        <f>SUM(M631)</f>
        <v>140</v>
      </c>
      <c r="N630" s="44">
        <f>SUM(N631)</f>
        <v>139.3</v>
      </c>
      <c r="O630" s="40">
        <f t="shared" si="150"/>
        <v>99.50000000000001</v>
      </c>
    </row>
    <row r="631" spans="1:15" s="5" customFormat="1" ht="37.5" customHeight="1">
      <c r="A631" s="69"/>
      <c r="B631" s="55" t="s">
        <v>174</v>
      </c>
      <c r="C631" s="42" t="s">
        <v>763</v>
      </c>
      <c r="D631" s="42" t="s">
        <v>450</v>
      </c>
      <c r="E631" s="42" t="s">
        <v>436</v>
      </c>
      <c r="F631" s="42" t="s">
        <v>32</v>
      </c>
      <c r="G631" s="42" t="s">
        <v>175</v>
      </c>
      <c r="H631" s="43"/>
      <c r="I631" s="43"/>
      <c r="J631" s="43"/>
      <c r="K631" s="39"/>
      <c r="L631" s="44">
        <v>140</v>
      </c>
      <c r="M631" s="44">
        <v>140</v>
      </c>
      <c r="N631" s="47">
        <v>139.3</v>
      </c>
      <c r="O631" s="40">
        <f t="shared" si="150"/>
        <v>99.50000000000001</v>
      </c>
    </row>
    <row r="632" spans="1:15" s="5" customFormat="1" ht="56.25">
      <c r="A632" s="69"/>
      <c r="B632" s="55" t="s">
        <v>33</v>
      </c>
      <c r="C632" s="42" t="s">
        <v>763</v>
      </c>
      <c r="D632" s="42" t="s">
        <v>450</v>
      </c>
      <c r="E632" s="42" t="s">
        <v>436</v>
      </c>
      <c r="F632" s="42" t="s">
        <v>34</v>
      </c>
      <c r="G632" s="42"/>
      <c r="H632" s="43"/>
      <c r="I632" s="43"/>
      <c r="J632" s="43"/>
      <c r="K632" s="39"/>
      <c r="L632" s="44">
        <f>SUM(L633)</f>
        <v>300</v>
      </c>
      <c r="M632" s="44">
        <f>SUM(M633)</f>
        <v>300</v>
      </c>
      <c r="N632" s="44">
        <f>SUM(N633)</f>
        <v>300</v>
      </c>
      <c r="O632" s="40">
        <f t="shared" si="150"/>
        <v>100</v>
      </c>
    </row>
    <row r="633" spans="1:15" s="5" customFormat="1" ht="36.75" customHeight="1">
      <c r="A633" s="69"/>
      <c r="B633" s="55" t="s">
        <v>174</v>
      </c>
      <c r="C633" s="42" t="s">
        <v>763</v>
      </c>
      <c r="D633" s="42" t="s">
        <v>450</v>
      </c>
      <c r="E633" s="42" t="s">
        <v>436</v>
      </c>
      <c r="F633" s="42" t="s">
        <v>34</v>
      </c>
      <c r="G633" s="42" t="s">
        <v>175</v>
      </c>
      <c r="H633" s="43"/>
      <c r="I633" s="43"/>
      <c r="J633" s="43"/>
      <c r="K633" s="39"/>
      <c r="L633" s="44">
        <v>300</v>
      </c>
      <c r="M633" s="44">
        <v>300</v>
      </c>
      <c r="N633" s="47">
        <v>300</v>
      </c>
      <c r="O633" s="40">
        <f t="shared" si="150"/>
        <v>100</v>
      </c>
    </row>
    <row r="634" spans="1:15" s="5" customFormat="1" ht="75">
      <c r="A634" s="69"/>
      <c r="B634" s="41" t="s">
        <v>389</v>
      </c>
      <c r="C634" s="42" t="s">
        <v>763</v>
      </c>
      <c r="D634" s="42" t="s">
        <v>450</v>
      </c>
      <c r="E634" s="42" t="s">
        <v>436</v>
      </c>
      <c r="F634" s="42" t="s">
        <v>388</v>
      </c>
      <c r="G634" s="42"/>
      <c r="H634" s="43"/>
      <c r="I634" s="43"/>
      <c r="J634" s="43"/>
      <c r="K634" s="39"/>
      <c r="L634" s="44">
        <f>SUM(L635)</f>
        <v>328.6</v>
      </c>
      <c r="M634" s="44">
        <f>SUM(M635)</f>
        <v>328.6</v>
      </c>
      <c r="N634" s="44">
        <f>SUM(N635)</f>
        <v>328.5</v>
      </c>
      <c r="O634" s="40">
        <f t="shared" si="150"/>
        <v>99.96956786366403</v>
      </c>
    </row>
    <row r="635" spans="1:15" s="5" customFormat="1" ht="37.5" customHeight="1">
      <c r="A635" s="69"/>
      <c r="B635" s="55" t="s">
        <v>174</v>
      </c>
      <c r="C635" s="42" t="s">
        <v>763</v>
      </c>
      <c r="D635" s="42" t="s">
        <v>450</v>
      </c>
      <c r="E635" s="42" t="s">
        <v>436</v>
      </c>
      <c r="F635" s="42" t="s">
        <v>388</v>
      </c>
      <c r="G635" s="42" t="s">
        <v>175</v>
      </c>
      <c r="H635" s="43"/>
      <c r="I635" s="43"/>
      <c r="J635" s="43"/>
      <c r="K635" s="39"/>
      <c r="L635" s="44">
        <v>328.6</v>
      </c>
      <c r="M635" s="44">
        <v>328.6</v>
      </c>
      <c r="N635" s="47">
        <v>328.5</v>
      </c>
      <c r="O635" s="40">
        <f t="shared" si="150"/>
        <v>99.96956786366403</v>
      </c>
    </row>
    <row r="636" spans="1:15" s="5" customFormat="1" ht="18.75">
      <c r="A636" s="69" t="s">
        <v>36</v>
      </c>
      <c r="B636" s="41" t="s">
        <v>535</v>
      </c>
      <c r="C636" s="42" t="s">
        <v>763</v>
      </c>
      <c r="D636" s="42" t="s">
        <v>450</v>
      </c>
      <c r="E636" s="42" t="s">
        <v>438</v>
      </c>
      <c r="F636" s="42"/>
      <c r="G636" s="42"/>
      <c r="H636" s="43">
        <f aca="true" t="shared" si="159" ref="H636:N638">H637</f>
        <v>7686300</v>
      </c>
      <c r="I636" s="43">
        <f t="shared" si="159"/>
        <v>247000</v>
      </c>
      <c r="J636" s="43">
        <f t="shared" si="159"/>
        <v>0</v>
      </c>
      <c r="K636" s="39">
        <f t="shared" si="153"/>
        <v>7933300</v>
      </c>
      <c r="L636" s="44">
        <f t="shared" si="159"/>
        <v>11253.4</v>
      </c>
      <c r="M636" s="44">
        <f t="shared" si="159"/>
        <v>11253.4</v>
      </c>
      <c r="N636" s="44">
        <f t="shared" si="159"/>
        <v>11247.9</v>
      </c>
      <c r="O636" s="40">
        <f t="shared" si="150"/>
        <v>99.95112588195568</v>
      </c>
    </row>
    <row r="637" spans="1:15" s="5" customFormat="1" ht="18.75">
      <c r="A637" s="69"/>
      <c r="B637" s="41" t="s">
        <v>4</v>
      </c>
      <c r="C637" s="42" t="s">
        <v>763</v>
      </c>
      <c r="D637" s="42" t="s">
        <v>450</v>
      </c>
      <c r="E637" s="42" t="s">
        <v>438</v>
      </c>
      <c r="F637" s="42" t="s">
        <v>5</v>
      </c>
      <c r="G637" s="42"/>
      <c r="H637" s="43">
        <f t="shared" si="159"/>
        <v>7686300</v>
      </c>
      <c r="I637" s="43">
        <f t="shared" si="159"/>
        <v>247000</v>
      </c>
      <c r="J637" s="43">
        <f t="shared" si="159"/>
        <v>0</v>
      </c>
      <c r="K637" s="39">
        <f t="shared" si="153"/>
        <v>7933300</v>
      </c>
      <c r="L637" s="44">
        <f t="shared" si="159"/>
        <v>11253.4</v>
      </c>
      <c r="M637" s="44">
        <f t="shared" si="159"/>
        <v>11253.4</v>
      </c>
      <c r="N637" s="44">
        <f t="shared" si="159"/>
        <v>11247.9</v>
      </c>
      <c r="O637" s="40">
        <f t="shared" si="150"/>
        <v>99.95112588195568</v>
      </c>
    </row>
    <row r="638" spans="1:15" s="5" customFormat="1" ht="18.75">
      <c r="A638" s="69"/>
      <c r="B638" s="41" t="s">
        <v>474</v>
      </c>
      <c r="C638" s="42" t="s">
        <v>763</v>
      </c>
      <c r="D638" s="42" t="s">
        <v>450</v>
      </c>
      <c r="E638" s="42" t="s">
        <v>438</v>
      </c>
      <c r="F638" s="42" t="s">
        <v>6</v>
      </c>
      <c r="G638" s="42"/>
      <c r="H638" s="43">
        <f t="shared" si="159"/>
        <v>7686300</v>
      </c>
      <c r="I638" s="43">
        <f t="shared" si="159"/>
        <v>247000</v>
      </c>
      <c r="J638" s="43">
        <f t="shared" si="159"/>
        <v>0</v>
      </c>
      <c r="K638" s="39">
        <f t="shared" si="153"/>
        <v>7933300</v>
      </c>
      <c r="L638" s="44">
        <f t="shared" si="159"/>
        <v>11253.4</v>
      </c>
      <c r="M638" s="44">
        <f t="shared" si="159"/>
        <v>11253.4</v>
      </c>
      <c r="N638" s="44">
        <f t="shared" si="159"/>
        <v>11247.9</v>
      </c>
      <c r="O638" s="40">
        <f t="shared" si="150"/>
        <v>99.95112588195568</v>
      </c>
    </row>
    <row r="639" spans="1:15" s="5" customFormat="1" ht="18.75" customHeight="1">
      <c r="A639" s="69"/>
      <c r="B639" s="41" t="s">
        <v>476</v>
      </c>
      <c r="C639" s="42" t="s">
        <v>763</v>
      </c>
      <c r="D639" s="42" t="s">
        <v>450</v>
      </c>
      <c r="E639" s="42" t="s">
        <v>438</v>
      </c>
      <c r="F639" s="42" t="s">
        <v>6</v>
      </c>
      <c r="G639" s="42" t="s">
        <v>477</v>
      </c>
      <c r="H639" s="43">
        <v>7686300</v>
      </c>
      <c r="I639" s="43">
        <v>247000</v>
      </c>
      <c r="J639" s="43"/>
      <c r="K639" s="39">
        <f t="shared" si="153"/>
        <v>7933300</v>
      </c>
      <c r="L639" s="44">
        <v>11253.4</v>
      </c>
      <c r="M639" s="44">
        <v>11253.4</v>
      </c>
      <c r="N639" s="47">
        <v>11247.9</v>
      </c>
      <c r="O639" s="40">
        <f t="shared" si="150"/>
        <v>99.95112588195568</v>
      </c>
    </row>
    <row r="640" spans="1:15" s="5" customFormat="1" ht="37.5" customHeight="1">
      <c r="A640" s="69" t="s">
        <v>572</v>
      </c>
      <c r="B640" s="41" t="s">
        <v>7</v>
      </c>
      <c r="C640" s="42" t="s">
        <v>763</v>
      </c>
      <c r="D640" s="42" t="s">
        <v>450</v>
      </c>
      <c r="E640" s="42" t="s">
        <v>8</v>
      </c>
      <c r="F640" s="42"/>
      <c r="G640" s="42"/>
      <c r="H640" s="43">
        <f>SUM(H641,H644)</f>
        <v>11146100</v>
      </c>
      <c r="I640" s="43">
        <f>SUM(I641,I644)</f>
        <v>-78500</v>
      </c>
      <c r="J640" s="43">
        <f>SUM(J641,J644)</f>
        <v>0</v>
      </c>
      <c r="K640" s="39">
        <f t="shared" si="153"/>
        <v>11067600</v>
      </c>
      <c r="L640" s="44">
        <f>SUM(L641,L644)</f>
        <v>11897.3</v>
      </c>
      <c r="M640" s="44">
        <f>SUM(M641,M644)</f>
        <v>11897.3</v>
      </c>
      <c r="N640" s="44">
        <f>SUM(N641,N644)</f>
        <v>11846.3</v>
      </c>
      <c r="O640" s="40">
        <f t="shared" si="150"/>
        <v>99.57133131046541</v>
      </c>
    </row>
    <row r="641" spans="1:15" s="5" customFormat="1" ht="56.25" customHeight="1">
      <c r="A641" s="69"/>
      <c r="B641" s="41" t="s">
        <v>445</v>
      </c>
      <c r="C641" s="42" t="s">
        <v>763</v>
      </c>
      <c r="D641" s="42" t="s">
        <v>450</v>
      </c>
      <c r="E641" s="42" t="s">
        <v>8</v>
      </c>
      <c r="F641" s="42" t="s">
        <v>446</v>
      </c>
      <c r="G641" s="42"/>
      <c r="H641" s="43">
        <f aca="true" t="shared" si="160" ref="H641:J642">H642</f>
        <v>2719900</v>
      </c>
      <c r="I641" s="43">
        <f t="shared" si="160"/>
        <v>-51200</v>
      </c>
      <c r="J641" s="43">
        <f t="shared" si="160"/>
        <v>0</v>
      </c>
      <c r="K641" s="39">
        <f t="shared" si="153"/>
        <v>2668700</v>
      </c>
      <c r="L641" s="44">
        <f aca="true" t="shared" si="161" ref="L641:N642">L642</f>
        <v>3238.5</v>
      </c>
      <c r="M641" s="44">
        <f t="shared" si="161"/>
        <v>3238.5</v>
      </c>
      <c r="N641" s="44">
        <f t="shared" si="161"/>
        <v>3222.4</v>
      </c>
      <c r="O641" s="40">
        <f t="shared" si="150"/>
        <v>99.50285626061448</v>
      </c>
    </row>
    <row r="642" spans="1:15" s="5" customFormat="1" ht="18.75">
      <c r="A642" s="69"/>
      <c r="B642" s="41" t="s">
        <v>439</v>
      </c>
      <c r="C642" s="42" t="s">
        <v>763</v>
      </c>
      <c r="D642" s="42" t="s">
        <v>450</v>
      </c>
      <c r="E642" s="42" t="s">
        <v>8</v>
      </c>
      <c r="F642" s="42" t="s">
        <v>447</v>
      </c>
      <c r="G642" s="42"/>
      <c r="H642" s="43">
        <f t="shared" si="160"/>
        <v>2719900</v>
      </c>
      <c r="I642" s="43">
        <f t="shared" si="160"/>
        <v>-51200</v>
      </c>
      <c r="J642" s="43">
        <f t="shared" si="160"/>
        <v>0</v>
      </c>
      <c r="K642" s="39">
        <f t="shared" si="153"/>
        <v>2668700</v>
      </c>
      <c r="L642" s="44">
        <f t="shared" si="161"/>
        <v>3238.5</v>
      </c>
      <c r="M642" s="44">
        <f t="shared" si="161"/>
        <v>3238.5</v>
      </c>
      <c r="N642" s="44">
        <f t="shared" si="161"/>
        <v>3222.4</v>
      </c>
      <c r="O642" s="40">
        <f t="shared" si="150"/>
        <v>99.50285626061448</v>
      </c>
    </row>
    <row r="643" spans="1:15" s="5" customFormat="1" ht="18.75">
      <c r="A643" s="69"/>
      <c r="B643" s="41" t="s">
        <v>138</v>
      </c>
      <c r="C643" s="42" t="s">
        <v>763</v>
      </c>
      <c r="D643" s="42" t="s">
        <v>450</v>
      </c>
      <c r="E643" s="42" t="s">
        <v>8</v>
      </c>
      <c r="F643" s="42" t="s">
        <v>447</v>
      </c>
      <c r="G643" s="42" t="s">
        <v>139</v>
      </c>
      <c r="H643" s="43">
        <v>2719900</v>
      </c>
      <c r="I643" s="43">
        <v>-51200</v>
      </c>
      <c r="J643" s="43"/>
      <c r="K643" s="39">
        <f t="shared" si="153"/>
        <v>2668700</v>
      </c>
      <c r="L643" s="44">
        <v>3238.5</v>
      </c>
      <c r="M643" s="44">
        <v>3238.5</v>
      </c>
      <c r="N643" s="47">
        <v>3222.4</v>
      </c>
      <c r="O643" s="40">
        <f t="shared" si="150"/>
        <v>99.50285626061448</v>
      </c>
    </row>
    <row r="644" spans="1:15" s="5" customFormat="1" ht="75" customHeight="1">
      <c r="A644" s="69"/>
      <c r="B644" s="41" t="s">
        <v>735</v>
      </c>
      <c r="C644" s="42" t="s">
        <v>763</v>
      </c>
      <c r="D644" s="42" t="s">
        <v>450</v>
      </c>
      <c r="E644" s="42" t="s">
        <v>8</v>
      </c>
      <c r="F644" s="42" t="s">
        <v>736</v>
      </c>
      <c r="G644" s="42"/>
      <c r="H644" s="43">
        <f aca="true" t="shared" si="162" ref="H644:N645">H645</f>
        <v>8426200</v>
      </c>
      <c r="I644" s="43">
        <f t="shared" si="162"/>
        <v>-27300</v>
      </c>
      <c r="J644" s="43">
        <f t="shared" si="162"/>
        <v>0</v>
      </c>
      <c r="K644" s="39">
        <f t="shared" si="153"/>
        <v>8398900</v>
      </c>
      <c r="L644" s="44">
        <f t="shared" si="162"/>
        <v>8658.8</v>
      </c>
      <c r="M644" s="44">
        <f t="shared" si="162"/>
        <v>8658.8</v>
      </c>
      <c r="N644" s="44">
        <f t="shared" si="162"/>
        <v>8623.9</v>
      </c>
      <c r="O644" s="40">
        <f t="shared" si="150"/>
        <v>99.59694183951588</v>
      </c>
    </row>
    <row r="645" spans="1:15" s="5" customFormat="1" ht="18.75">
      <c r="A645" s="69"/>
      <c r="B645" s="41" t="s">
        <v>474</v>
      </c>
      <c r="C645" s="42" t="s">
        <v>763</v>
      </c>
      <c r="D645" s="42" t="s">
        <v>450</v>
      </c>
      <c r="E645" s="42" t="s">
        <v>8</v>
      </c>
      <c r="F645" s="42" t="s">
        <v>737</v>
      </c>
      <c r="G645" s="42"/>
      <c r="H645" s="43">
        <f t="shared" si="162"/>
        <v>8426200</v>
      </c>
      <c r="I645" s="43">
        <f t="shared" si="162"/>
        <v>-27300</v>
      </c>
      <c r="J645" s="43">
        <f t="shared" si="162"/>
        <v>0</v>
      </c>
      <c r="K645" s="39">
        <f t="shared" si="153"/>
        <v>8398900</v>
      </c>
      <c r="L645" s="44">
        <f t="shared" si="162"/>
        <v>8658.8</v>
      </c>
      <c r="M645" s="44">
        <f t="shared" si="162"/>
        <v>8658.8</v>
      </c>
      <c r="N645" s="44">
        <f t="shared" si="162"/>
        <v>8623.9</v>
      </c>
      <c r="O645" s="40">
        <f t="shared" si="150"/>
        <v>99.59694183951588</v>
      </c>
    </row>
    <row r="646" spans="1:15" s="5" customFormat="1" ht="19.5" customHeight="1">
      <c r="A646" s="69"/>
      <c r="B646" s="41" t="s">
        <v>476</v>
      </c>
      <c r="C646" s="42" t="s">
        <v>763</v>
      </c>
      <c r="D646" s="42" t="s">
        <v>450</v>
      </c>
      <c r="E646" s="42" t="s">
        <v>8</v>
      </c>
      <c r="F646" s="42" t="s">
        <v>737</v>
      </c>
      <c r="G646" s="42" t="s">
        <v>477</v>
      </c>
      <c r="H646" s="43">
        <v>8426200</v>
      </c>
      <c r="I646" s="43">
        <v>-27300</v>
      </c>
      <c r="J646" s="43"/>
      <c r="K646" s="39">
        <f t="shared" si="153"/>
        <v>8398900</v>
      </c>
      <c r="L646" s="44">
        <v>8658.8</v>
      </c>
      <c r="M646" s="44">
        <v>8658.8</v>
      </c>
      <c r="N646" s="47">
        <v>8623.9</v>
      </c>
      <c r="O646" s="40">
        <f t="shared" si="150"/>
        <v>99.59694183951588</v>
      </c>
    </row>
    <row r="647" spans="1:15" s="5" customFormat="1" ht="18.75" customHeight="1">
      <c r="A647" s="69" t="s">
        <v>9</v>
      </c>
      <c r="B647" s="41" t="s">
        <v>586</v>
      </c>
      <c r="C647" s="42" t="s">
        <v>763</v>
      </c>
      <c r="D647" s="42" t="s">
        <v>516</v>
      </c>
      <c r="E647" s="42"/>
      <c r="F647" s="42"/>
      <c r="G647" s="42"/>
      <c r="H647" s="43">
        <f aca="true" t="shared" si="163" ref="H647:N651">H648</f>
        <v>556000</v>
      </c>
      <c r="I647" s="43">
        <f t="shared" si="163"/>
        <v>0</v>
      </c>
      <c r="J647" s="43">
        <f t="shared" si="163"/>
        <v>0</v>
      </c>
      <c r="K647" s="39">
        <f t="shared" si="153"/>
        <v>556000</v>
      </c>
      <c r="L647" s="44">
        <f t="shared" si="163"/>
        <v>633.8</v>
      </c>
      <c r="M647" s="44">
        <f t="shared" si="163"/>
        <v>633.8</v>
      </c>
      <c r="N647" s="44">
        <f t="shared" si="163"/>
        <v>606</v>
      </c>
      <c r="O647" s="40">
        <f t="shared" si="150"/>
        <v>95.61375828337016</v>
      </c>
    </row>
    <row r="648" spans="1:15" s="5" customFormat="1" ht="18.75" customHeight="1">
      <c r="A648" s="69" t="s">
        <v>10</v>
      </c>
      <c r="B648" s="41" t="s">
        <v>591</v>
      </c>
      <c r="C648" s="42" t="s">
        <v>763</v>
      </c>
      <c r="D648" s="42" t="s">
        <v>516</v>
      </c>
      <c r="E648" s="42" t="s">
        <v>438</v>
      </c>
      <c r="F648" s="42"/>
      <c r="G648" s="42"/>
      <c r="H648" s="43">
        <f t="shared" si="163"/>
        <v>556000</v>
      </c>
      <c r="I648" s="43">
        <f t="shared" si="163"/>
        <v>0</v>
      </c>
      <c r="J648" s="43">
        <f t="shared" si="163"/>
        <v>0</v>
      </c>
      <c r="K648" s="39">
        <f t="shared" si="153"/>
        <v>556000</v>
      </c>
      <c r="L648" s="44">
        <f t="shared" si="163"/>
        <v>633.8</v>
      </c>
      <c r="M648" s="44">
        <f t="shared" si="163"/>
        <v>633.8</v>
      </c>
      <c r="N648" s="44">
        <f t="shared" si="163"/>
        <v>606</v>
      </c>
      <c r="O648" s="40">
        <f t="shared" si="150"/>
        <v>95.61375828337016</v>
      </c>
    </row>
    <row r="649" spans="1:15" s="5" customFormat="1" ht="18.75" customHeight="1">
      <c r="A649" s="69"/>
      <c r="B649" s="41" t="s">
        <v>592</v>
      </c>
      <c r="C649" s="42" t="s">
        <v>763</v>
      </c>
      <c r="D649" s="42" t="s">
        <v>516</v>
      </c>
      <c r="E649" s="42" t="s">
        <v>438</v>
      </c>
      <c r="F649" s="42" t="s">
        <v>593</v>
      </c>
      <c r="G649" s="42"/>
      <c r="H649" s="43">
        <f t="shared" si="163"/>
        <v>556000</v>
      </c>
      <c r="I649" s="43">
        <f t="shared" si="163"/>
        <v>0</v>
      </c>
      <c r="J649" s="43">
        <f t="shared" si="163"/>
        <v>0</v>
      </c>
      <c r="K649" s="39">
        <f t="shared" si="153"/>
        <v>556000</v>
      </c>
      <c r="L649" s="44">
        <f t="shared" si="163"/>
        <v>633.8</v>
      </c>
      <c r="M649" s="44">
        <f t="shared" si="163"/>
        <v>633.8</v>
      </c>
      <c r="N649" s="44">
        <f t="shared" si="163"/>
        <v>606</v>
      </c>
      <c r="O649" s="40">
        <f t="shared" si="150"/>
        <v>95.61375828337016</v>
      </c>
    </row>
    <row r="650" spans="1:15" s="5" customFormat="1" ht="116.25" customHeight="1">
      <c r="A650" s="69"/>
      <c r="B650" s="53" t="s">
        <v>405</v>
      </c>
      <c r="C650" s="42" t="s">
        <v>763</v>
      </c>
      <c r="D650" s="42" t="s">
        <v>516</v>
      </c>
      <c r="E650" s="42" t="s">
        <v>438</v>
      </c>
      <c r="F650" s="42" t="s">
        <v>748</v>
      </c>
      <c r="G650" s="42"/>
      <c r="H650" s="43">
        <f t="shared" si="163"/>
        <v>556000</v>
      </c>
      <c r="I650" s="43">
        <f t="shared" si="163"/>
        <v>0</v>
      </c>
      <c r="J650" s="43">
        <f t="shared" si="163"/>
        <v>0</v>
      </c>
      <c r="K650" s="39">
        <f t="shared" si="153"/>
        <v>556000</v>
      </c>
      <c r="L650" s="44">
        <f t="shared" si="163"/>
        <v>633.8</v>
      </c>
      <c r="M650" s="44">
        <f t="shared" si="163"/>
        <v>633.8</v>
      </c>
      <c r="N650" s="44">
        <f t="shared" si="163"/>
        <v>606</v>
      </c>
      <c r="O650" s="40">
        <f t="shared" si="150"/>
        <v>95.61375828337016</v>
      </c>
    </row>
    <row r="651" spans="1:15" s="5" customFormat="1" ht="109.5" customHeight="1">
      <c r="A651" s="69"/>
      <c r="B651" s="53" t="s">
        <v>378</v>
      </c>
      <c r="C651" s="42" t="s">
        <v>763</v>
      </c>
      <c r="D651" s="42" t="s">
        <v>516</v>
      </c>
      <c r="E651" s="42" t="s">
        <v>438</v>
      </c>
      <c r="F651" s="42" t="s">
        <v>750</v>
      </c>
      <c r="G651" s="42"/>
      <c r="H651" s="43">
        <f t="shared" si="163"/>
        <v>556000</v>
      </c>
      <c r="I651" s="43">
        <f t="shared" si="163"/>
        <v>0</v>
      </c>
      <c r="J651" s="43">
        <f t="shared" si="163"/>
        <v>0</v>
      </c>
      <c r="K651" s="39">
        <f t="shared" si="153"/>
        <v>556000</v>
      </c>
      <c r="L651" s="44">
        <f t="shared" si="163"/>
        <v>633.8</v>
      </c>
      <c r="M651" s="44">
        <f t="shared" si="163"/>
        <v>633.8</v>
      </c>
      <c r="N651" s="44">
        <f t="shared" si="163"/>
        <v>606</v>
      </c>
      <c r="O651" s="40">
        <f t="shared" si="150"/>
        <v>95.61375828337016</v>
      </c>
    </row>
    <row r="652" spans="1:15" s="5" customFormat="1" ht="18.75">
      <c r="A652" s="69"/>
      <c r="B652" s="41" t="s">
        <v>509</v>
      </c>
      <c r="C652" s="42" t="s">
        <v>763</v>
      </c>
      <c r="D652" s="42" t="s">
        <v>516</v>
      </c>
      <c r="E652" s="42" t="s">
        <v>438</v>
      </c>
      <c r="F652" s="42" t="s">
        <v>750</v>
      </c>
      <c r="G652" s="42" t="s">
        <v>508</v>
      </c>
      <c r="H652" s="43">
        <v>556000</v>
      </c>
      <c r="I652" s="43"/>
      <c r="J652" s="43"/>
      <c r="K652" s="39">
        <f t="shared" si="153"/>
        <v>556000</v>
      </c>
      <c r="L652" s="44">
        <v>633.8</v>
      </c>
      <c r="M652" s="44">
        <v>633.8</v>
      </c>
      <c r="N652" s="47">
        <v>606</v>
      </c>
      <c r="O652" s="40">
        <f t="shared" si="150"/>
        <v>95.61375828337016</v>
      </c>
    </row>
    <row r="653" spans="1:15" s="5" customFormat="1" ht="38.25" customHeight="1">
      <c r="A653" s="69" t="s">
        <v>11</v>
      </c>
      <c r="B653" s="41" t="s">
        <v>12</v>
      </c>
      <c r="C653" s="42" t="s">
        <v>13</v>
      </c>
      <c r="D653" s="42"/>
      <c r="E653" s="42"/>
      <c r="F653" s="42"/>
      <c r="G653" s="42"/>
      <c r="H653" s="43">
        <f>SUM(H654,H659,H667,H675,H757)</f>
        <v>187514529.13</v>
      </c>
      <c r="I653" s="43">
        <f>SUM(I654,I659,I667,I675,I757)</f>
        <v>-1182900</v>
      </c>
      <c r="J653" s="43">
        <f>SUM(J654,J659,J667,J675,J757)</f>
        <v>0</v>
      </c>
      <c r="K653" s="39">
        <f t="shared" si="153"/>
        <v>186331629.13</v>
      </c>
      <c r="L653" s="44">
        <f>SUM(L654,L659,L667,L675,L757)</f>
        <v>193648.49999999997</v>
      </c>
      <c r="M653" s="44">
        <f>SUM(M654,M659,M667,M675,M757)</f>
        <v>193648.49999999997</v>
      </c>
      <c r="N653" s="44">
        <f>SUM(N654,N659,N667,N675,N757)</f>
        <v>190565.1</v>
      </c>
      <c r="O653" s="40">
        <f t="shared" si="150"/>
        <v>98.40773359979552</v>
      </c>
    </row>
    <row r="654" spans="1:15" s="5" customFormat="1" ht="19.5" customHeight="1">
      <c r="A654" s="69" t="s">
        <v>14</v>
      </c>
      <c r="B654" s="41" t="s">
        <v>497</v>
      </c>
      <c r="C654" s="42" t="s">
        <v>13</v>
      </c>
      <c r="D654" s="42" t="s">
        <v>438</v>
      </c>
      <c r="E654" s="42"/>
      <c r="F654" s="42"/>
      <c r="G654" s="42"/>
      <c r="H654" s="43">
        <f aca="true" t="shared" si="164" ref="H654:N657">H655</f>
        <v>310700</v>
      </c>
      <c r="I654" s="43">
        <f t="shared" si="164"/>
        <v>0</v>
      </c>
      <c r="J654" s="43">
        <f t="shared" si="164"/>
        <v>0</v>
      </c>
      <c r="K654" s="39">
        <f t="shared" si="153"/>
        <v>310700</v>
      </c>
      <c r="L654" s="44">
        <f t="shared" si="164"/>
        <v>22.3</v>
      </c>
      <c r="M654" s="44">
        <f t="shared" si="164"/>
        <v>22.3</v>
      </c>
      <c r="N654" s="44">
        <f t="shared" si="164"/>
        <v>10.3</v>
      </c>
      <c r="O654" s="40">
        <f t="shared" si="150"/>
        <v>46.18834080717489</v>
      </c>
    </row>
    <row r="655" spans="1:15" s="5" customFormat="1" ht="37.5">
      <c r="A655" s="69" t="s">
        <v>47</v>
      </c>
      <c r="B655" s="41" t="s">
        <v>359</v>
      </c>
      <c r="C655" s="42" t="s">
        <v>13</v>
      </c>
      <c r="D655" s="42" t="s">
        <v>438</v>
      </c>
      <c r="E655" s="42" t="s">
        <v>511</v>
      </c>
      <c r="F655" s="42"/>
      <c r="G655" s="42"/>
      <c r="H655" s="43">
        <f t="shared" si="164"/>
        <v>310700</v>
      </c>
      <c r="I655" s="43">
        <f t="shared" si="164"/>
        <v>0</v>
      </c>
      <c r="J655" s="43">
        <f t="shared" si="164"/>
        <v>0</v>
      </c>
      <c r="K655" s="39">
        <f t="shared" si="153"/>
        <v>310700</v>
      </c>
      <c r="L655" s="44">
        <f t="shared" si="164"/>
        <v>22.3</v>
      </c>
      <c r="M655" s="44">
        <f t="shared" si="164"/>
        <v>22.3</v>
      </c>
      <c r="N655" s="44">
        <f t="shared" si="164"/>
        <v>10.3</v>
      </c>
      <c r="O655" s="40">
        <f t="shared" si="150"/>
        <v>46.18834080717489</v>
      </c>
    </row>
    <row r="656" spans="1:15" s="5" customFormat="1" ht="18.75">
      <c r="A656" s="69"/>
      <c r="B656" s="41" t="s">
        <v>35</v>
      </c>
      <c r="C656" s="42" t="s">
        <v>13</v>
      </c>
      <c r="D656" s="42" t="s">
        <v>438</v>
      </c>
      <c r="E656" s="42" t="s">
        <v>511</v>
      </c>
      <c r="F656" s="42" t="s">
        <v>201</v>
      </c>
      <c r="G656" s="42"/>
      <c r="H656" s="43">
        <f t="shared" si="164"/>
        <v>310700</v>
      </c>
      <c r="I656" s="43">
        <f t="shared" si="164"/>
        <v>0</v>
      </c>
      <c r="J656" s="43">
        <f t="shared" si="164"/>
        <v>0</v>
      </c>
      <c r="K656" s="39">
        <f t="shared" si="153"/>
        <v>310700</v>
      </c>
      <c r="L656" s="44">
        <f t="shared" si="164"/>
        <v>22.3</v>
      </c>
      <c r="M656" s="44">
        <f t="shared" si="164"/>
        <v>22.3</v>
      </c>
      <c r="N656" s="44">
        <f t="shared" si="164"/>
        <v>10.3</v>
      </c>
      <c r="O656" s="40">
        <f t="shared" si="150"/>
        <v>46.18834080717489</v>
      </c>
    </row>
    <row r="657" spans="1:15" s="5" customFormat="1" ht="37.5">
      <c r="A657" s="69"/>
      <c r="B657" s="41" t="s">
        <v>204</v>
      </c>
      <c r="C657" s="42" t="s">
        <v>13</v>
      </c>
      <c r="D657" s="42" t="s">
        <v>438</v>
      </c>
      <c r="E657" s="42" t="s">
        <v>511</v>
      </c>
      <c r="F657" s="42" t="s">
        <v>202</v>
      </c>
      <c r="G657" s="42"/>
      <c r="H657" s="43">
        <f t="shared" si="164"/>
        <v>310700</v>
      </c>
      <c r="I657" s="43">
        <f t="shared" si="164"/>
        <v>0</v>
      </c>
      <c r="J657" s="43">
        <f t="shared" si="164"/>
        <v>0</v>
      </c>
      <c r="K657" s="39">
        <f t="shared" si="153"/>
        <v>310700</v>
      </c>
      <c r="L657" s="44">
        <f t="shared" si="164"/>
        <v>22.3</v>
      </c>
      <c r="M657" s="44">
        <f t="shared" si="164"/>
        <v>22.3</v>
      </c>
      <c r="N657" s="44">
        <f t="shared" si="164"/>
        <v>10.3</v>
      </c>
      <c r="O657" s="40">
        <f t="shared" si="150"/>
        <v>46.18834080717489</v>
      </c>
    </row>
    <row r="658" spans="1:15" s="5" customFormat="1" ht="18.75">
      <c r="A658" s="69"/>
      <c r="B658" s="41" t="s">
        <v>469</v>
      </c>
      <c r="C658" s="42" t="s">
        <v>13</v>
      </c>
      <c r="D658" s="42" t="s">
        <v>438</v>
      </c>
      <c r="E658" s="42" t="s">
        <v>511</v>
      </c>
      <c r="F658" s="42" t="s">
        <v>202</v>
      </c>
      <c r="G658" s="42" t="s">
        <v>470</v>
      </c>
      <c r="H658" s="43">
        <v>310700</v>
      </c>
      <c r="I658" s="43"/>
      <c r="J658" s="43"/>
      <c r="K658" s="39">
        <f t="shared" si="153"/>
        <v>310700</v>
      </c>
      <c r="L658" s="44">
        <v>22.3</v>
      </c>
      <c r="M658" s="44">
        <v>22.3</v>
      </c>
      <c r="N658" s="47">
        <v>10.3</v>
      </c>
      <c r="O658" s="40">
        <f t="shared" si="150"/>
        <v>46.18834080717489</v>
      </c>
    </row>
    <row r="659" spans="1:15" s="5" customFormat="1" ht="18.75" hidden="1">
      <c r="A659" s="69" t="s">
        <v>768</v>
      </c>
      <c r="B659" s="41" t="s">
        <v>521</v>
      </c>
      <c r="C659" s="42" t="s">
        <v>13</v>
      </c>
      <c r="D659" s="42" t="s">
        <v>452</v>
      </c>
      <c r="E659" s="42"/>
      <c r="F659" s="42"/>
      <c r="G659" s="42"/>
      <c r="H659" s="43">
        <f>H660</f>
        <v>255600</v>
      </c>
      <c r="I659" s="43">
        <f aca="true" t="shared" si="165" ref="I659:J662">I660</f>
        <v>0</v>
      </c>
      <c r="J659" s="43">
        <f t="shared" si="165"/>
        <v>0</v>
      </c>
      <c r="K659" s="39">
        <f t="shared" si="153"/>
        <v>255600</v>
      </c>
      <c r="L659" s="44">
        <f>L660</f>
        <v>0</v>
      </c>
      <c r="M659" s="44">
        <f>M660</f>
        <v>0</v>
      </c>
      <c r="N659" s="44">
        <f>N660</f>
        <v>0</v>
      </c>
      <c r="O659" s="40" t="e">
        <f t="shared" si="150"/>
        <v>#DIV/0!</v>
      </c>
    </row>
    <row r="660" spans="1:15" s="5" customFormat="1" ht="18.75" hidden="1">
      <c r="A660" s="69" t="s">
        <v>769</v>
      </c>
      <c r="B660" s="41" t="s">
        <v>310</v>
      </c>
      <c r="C660" s="42" t="s">
        <v>13</v>
      </c>
      <c r="D660" s="42" t="s">
        <v>452</v>
      </c>
      <c r="E660" s="42" t="s">
        <v>436</v>
      </c>
      <c r="F660" s="42"/>
      <c r="G660" s="42"/>
      <c r="H660" s="43">
        <f>H661+H664</f>
        <v>255600</v>
      </c>
      <c r="I660" s="43">
        <f>I661+I664</f>
        <v>0</v>
      </c>
      <c r="J660" s="43">
        <f>J661+J664</f>
        <v>0</v>
      </c>
      <c r="K660" s="39">
        <f t="shared" si="153"/>
        <v>255600</v>
      </c>
      <c r="L660" s="44">
        <f>L661+L664</f>
        <v>0</v>
      </c>
      <c r="M660" s="44">
        <f>M661+M664</f>
        <v>0</v>
      </c>
      <c r="N660" s="44">
        <f>N661+N664</f>
        <v>0</v>
      </c>
      <c r="O660" s="40" t="e">
        <f t="shared" si="150"/>
        <v>#DIV/0!</v>
      </c>
    </row>
    <row r="661" spans="1:15" s="5" customFormat="1" ht="18.75" hidden="1">
      <c r="A661" s="69"/>
      <c r="B661" s="41" t="s">
        <v>721</v>
      </c>
      <c r="C661" s="42" t="s">
        <v>13</v>
      </c>
      <c r="D661" s="42" t="s">
        <v>452</v>
      </c>
      <c r="E661" s="42" t="s">
        <v>436</v>
      </c>
      <c r="F661" s="42" t="s">
        <v>722</v>
      </c>
      <c r="G661" s="42"/>
      <c r="H661" s="43">
        <f>H662</f>
        <v>245900</v>
      </c>
      <c r="I661" s="43">
        <f t="shared" si="165"/>
        <v>0</v>
      </c>
      <c r="J661" s="43">
        <f t="shared" si="165"/>
        <v>0</v>
      </c>
      <c r="K661" s="39">
        <f t="shared" si="153"/>
        <v>245900</v>
      </c>
      <c r="L661" s="44">
        <f aca="true" t="shared" si="166" ref="L661:N662">L662</f>
        <v>0</v>
      </c>
      <c r="M661" s="44">
        <f t="shared" si="166"/>
        <v>0</v>
      </c>
      <c r="N661" s="44">
        <f t="shared" si="166"/>
        <v>0</v>
      </c>
      <c r="O661" s="40" t="e">
        <f t="shared" si="150"/>
        <v>#DIV/0!</v>
      </c>
    </row>
    <row r="662" spans="1:15" s="5" customFormat="1" ht="39" customHeight="1" hidden="1">
      <c r="A662" s="69"/>
      <c r="B662" s="41" t="s">
        <v>723</v>
      </c>
      <c r="C662" s="42" t="s">
        <v>13</v>
      </c>
      <c r="D662" s="42" t="s">
        <v>452</v>
      </c>
      <c r="E662" s="42" t="s">
        <v>436</v>
      </c>
      <c r="F662" s="42" t="s">
        <v>724</v>
      </c>
      <c r="G662" s="42"/>
      <c r="H662" s="43">
        <f>H663</f>
        <v>245900</v>
      </c>
      <c r="I662" s="43">
        <f t="shared" si="165"/>
        <v>0</v>
      </c>
      <c r="J662" s="43">
        <f t="shared" si="165"/>
        <v>0</v>
      </c>
      <c r="K662" s="39">
        <f t="shared" si="153"/>
        <v>245900</v>
      </c>
      <c r="L662" s="44">
        <f t="shared" si="166"/>
        <v>0</v>
      </c>
      <c r="M662" s="44">
        <f t="shared" si="166"/>
        <v>0</v>
      </c>
      <c r="N662" s="44">
        <f t="shared" si="166"/>
        <v>0</v>
      </c>
      <c r="O662" s="40" t="e">
        <f t="shared" si="150"/>
        <v>#DIV/0!</v>
      </c>
    </row>
    <row r="663" spans="1:15" s="5" customFormat="1" ht="18.75" hidden="1">
      <c r="A663" s="69"/>
      <c r="B663" s="41" t="s">
        <v>138</v>
      </c>
      <c r="C663" s="42" t="s">
        <v>13</v>
      </c>
      <c r="D663" s="42" t="s">
        <v>452</v>
      </c>
      <c r="E663" s="42" t="s">
        <v>436</v>
      </c>
      <c r="F663" s="42" t="s">
        <v>724</v>
      </c>
      <c r="G663" s="42" t="s">
        <v>139</v>
      </c>
      <c r="H663" s="43">
        <v>245900</v>
      </c>
      <c r="I663" s="43"/>
      <c r="J663" s="43"/>
      <c r="K663" s="39">
        <f t="shared" si="153"/>
        <v>245900</v>
      </c>
      <c r="L663" s="44"/>
      <c r="M663" s="44"/>
      <c r="N663" s="47"/>
      <c r="O663" s="40" t="e">
        <f t="shared" si="150"/>
        <v>#DIV/0!</v>
      </c>
    </row>
    <row r="664" spans="1:15" s="5" customFormat="1" ht="18.75" hidden="1">
      <c r="A664" s="69"/>
      <c r="B664" s="41" t="s">
        <v>154</v>
      </c>
      <c r="C664" s="42" t="s">
        <v>13</v>
      </c>
      <c r="D664" s="42" t="s">
        <v>452</v>
      </c>
      <c r="E664" s="42" t="s">
        <v>436</v>
      </c>
      <c r="F664" s="42" t="s">
        <v>530</v>
      </c>
      <c r="G664" s="42"/>
      <c r="H664" s="43">
        <f aca="true" t="shared" si="167" ref="H664:J665">H665</f>
        <v>9700</v>
      </c>
      <c r="I664" s="43">
        <f t="shared" si="167"/>
        <v>0</v>
      </c>
      <c r="J664" s="43">
        <f t="shared" si="167"/>
        <v>0</v>
      </c>
      <c r="K664" s="39">
        <f t="shared" si="153"/>
        <v>9700</v>
      </c>
      <c r="L664" s="44">
        <f aca="true" t="shared" si="168" ref="L664:N665">L665</f>
        <v>0</v>
      </c>
      <c r="M664" s="44">
        <f t="shared" si="168"/>
        <v>0</v>
      </c>
      <c r="N664" s="44">
        <f t="shared" si="168"/>
        <v>0</v>
      </c>
      <c r="O664" s="40" t="e">
        <f t="shared" si="150"/>
        <v>#DIV/0!</v>
      </c>
    </row>
    <row r="665" spans="1:15" s="5" customFormat="1" ht="56.25" hidden="1">
      <c r="A665" s="69"/>
      <c r="B665" s="41" t="s">
        <v>311</v>
      </c>
      <c r="C665" s="42" t="s">
        <v>13</v>
      </c>
      <c r="D665" s="42" t="s">
        <v>452</v>
      </c>
      <c r="E665" s="42" t="s">
        <v>436</v>
      </c>
      <c r="F665" s="42" t="s">
        <v>312</v>
      </c>
      <c r="G665" s="42"/>
      <c r="H665" s="43">
        <f t="shared" si="167"/>
        <v>9700</v>
      </c>
      <c r="I665" s="43">
        <f t="shared" si="167"/>
        <v>0</v>
      </c>
      <c r="J665" s="43">
        <f t="shared" si="167"/>
        <v>0</v>
      </c>
      <c r="K665" s="39">
        <f t="shared" si="153"/>
        <v>9700</v>
      </c>
      <c r="L665" s="44">
        <f t="shared" si="168"/>
        <v>0</v>
      </c>
      <c r="M665" s="44">
        <f t="shared" si="168"/>
        <v>0</v>
      </c>
      <c r="N665" s="44">
        <f t="shared" si="168"/>
        <v>0</v>
      </c>
      <c r="O665" s="40" t="e">
        <f t="shared" si="150"/>
        <v>#DIV/0!</v>
      </c>
    </row>
    <row r="666" spans="1:15" s="5" customFormat="1" ht="18.75" hidden="1">
      <c r="A666" s="69"/>
      <c r="B666" s="41" t="s">
        <v>138</v>
      </c>
      <c r="C666" s="42" t="s">
        <v>13</v>
      </c>
      <c r="D666" s="42" t="s">
        <v>452</v>
      </c>
      <c r="E666" s="42" t="s">
        <v>436</v>
      </c>
      <c r="F666" s="42" t="s">
        <v>312</v>
      </c>
      <c r="G666" s="42" t="s">
        <v>139</v>
      </c>
      <c r="H666" s="43">
        <v>9700</v>
      </c>
      <c r="I666" s="43"/>
      <c r="J666" s="43"/>
      <c r="K666" s="39">
        <f t="shared" si="153"/>
        <v>9700</v>
      </c>
      <c r="L666" s="44"/>
      <c r="M666" s="44"/>
      <c r="N666" s="47"/>
      <c r="O666" s="40" t="e">
        <f t="shared" si="150"/>
        <v>#DIV/0!</v>
      </c>
    </row>
    <row r="667" spans="1:15" s="5" customFormat="1" ht="18.75">
      <c r="A667" s="69" t="s">
        <v>46</v>
      </c>
      <c r="B667" s="41" t="s">
        <v>636</v>
      </c>
      <c r="C667" s="42" t="s">
        <v>13</v>
      </c>
      <c r="D667" s="42" t="s">
        <v>637</v>
      </c>
      <c r="E667" s="42"/>
      <c r="F667" s="42"/>
      <c r="G667" s="42"/>
      <c r="H667" s="43">
        <f>SUM(H668,H671)</f>
        <v>1384200</v>
      </c>
      <c r="I667" s="43">
        <f>SUM(I668,I671)</f>
        <v>-96900</v>
      </c>
      <c r="J667" s="43">
        <f>SUM(J668,J671)</f>
        <v>0</v>
      </c>
      <c r="K667" s="39">
        <f t="shared" si="153"/>
        <v>1287300</v>
      </c>
      <c r="L667" s="44">
        <f>SUM(L668,L671)</f>
        <v>1007.6</v>
      </c>
      <c r="M667" s="44">
        <f>SUM(M668,M671)</f>
        <v>1007.6</v>
      </c>
      <c r="N667" s="44">
        <f>SUM(N668,N671)</f>
        <v>970.2</v>
      </c>
      <c r="O667" s="40">
        <f t="shared" si="150"/>
        <v>96.2882096069869</v>
      </c>
    </row>
    <row r="668" spans="1:15" s="5" customFormat="1" ht="37.5" customHeight="1">
      <c r="A668" s="69" t="s">
        <v>48</v>
      </c>
      <c r="B668" s="41" t="s">
        <v>701</v>
      </c>
      <c r="C668" s="42" t="s">
        <v>13</v>
      </c>
      <c r="D668" s="42" t="s">
        <v>637</v>
      </c>
      <c r="E668" s="42" t="s">
        <v>464</v>
      </c>
      <c r="F668" s="42"/>
      <c r="G668" s="42"/>
      <c r="H668" s="43">
        <f aca="true" t="shared" si="169" ref="H668:J669">H669</f>
        <v>1089300</v>
      </c>
      <c r="I668" s="43">
        <f t="shared" si="169"/>
        <v>-96900</v>
      </c>
      <c r="J668" s="43">
        <f t="shared" si="169"/>
        <v>0</v>
      </c>
      <c r="K668" s="39">
        <f t="shared" si="153"/>
        <v>992400</v>
      </c>
      <c r="L668" s="44">
        <f aca="true" t="shared" si="170" ref="L668:N669">L669</f>
        <v>671.6</v>
      </c>
      <c r="M668" s="44">
        <f t="shared" si="170"/>
        <v>671.6</v>
      </c>
      <c r="N668" s="44">
        <f t="shared" si="170"/>
        <v>634.2</v>
      </c>
      <c r="O668" s="40">
        <f t="shared" si="150"/>
        <v>94.43120905300775</v>
      </c>
    </row>
    <row r="669" spans="1:15" s="5" customFormat="1" ht="18" customHeight="1">
      <c r="A669" s="69"/>
      <c r="B669" s="41" t="s">
        <v>163</v>
      </c>
      <c r="C669" s="42" t="s">
        <v>13</v>
      </c>
      <c r="D669" s="42" t="s">
        <v>637</v>
      </c>
      <c r="E669" s="42" t="s">
        <v>464</v>
      </c>
      <c r="F669" s="42" t="s">
        <v>164</v>
      </c>
      <c r="G669" s="42"/>
      <c r="H669" s="43">
        <f t="shared" si="169"/>
        <v>1089300</v>
      </c>
      <c r="I669" s="43">
        <f t="shared" si="169"/>
        <v>-96900</v>
      </c>
      <c r="J669" s="43">
        <f t="shared" si="169"/>
        <v>0</v>
      </c>
      <c r="K669" s="39">
        <f t="shared" si="153"/>
        <v>992400</v>
      </c>
      <c r="L669" s="44">
        <f t="shared" si="170"/>
        <v>671.6</v>
      </c>
      <c r="M669" s="44">
        <f t="shared" si="170"/>
        <v>671.6</v>
      </c>
      <c r="N669" s="44">
        <f t="shared" si="170"/>
        <v>634.2</v>
      </c>
      <c r="O669" s="40">
        <f t="shared" si="150"/>
        <v>94.43120905300775</v>
      </c>
    </row>
    <row r="670" spans="1:15" s="5" customFormat="1" ht="18.75">
      <c r="A670" s="69"/>
      <c r="B670" s="41" t="s">
        <v>469</v>
      </c>
      <c r="C670" s="42" t="s">
        <v>13</v>
      </c>
      <c r="D670" s="42" t="s">
        <v>637</v>
      </c>
      <c r="E670" s="42" t="s">
        <v>464</v>
      </c>
      <c r="F670" s="42" t="s">
        <v>164</v>
      </c>
      <c r="G670" s="42" t="s">
        <v>470</v>
      </c>
      <c r="H670" s="43">
        <v>1089300</v>
      </c>
      <c r="I670" s="43">
        <v>-96900</v>
      </c>
      <c r="J670" s="43"/>
      <c r="K670" s="39">
        <f t="shared" si="153"/>
        <v>992400</v>
      </c>
      <c r="L670" s="44">
        <v>671.6</v>
      </c>
      <c r="M670" s="44">
        <v>671.6</v>
      </c>
      <c r="N670" s="47">
        <v>634.2</v>
      </c>
      <c r="O670" s="40">
        <f t="shared" si="150"/>
        <v>94.43120905300775</v>
      </c>
    </row>
    <row r="671" spans="1:15" s="5" customFormat="1" ht="17.25" customHeight="1">
      <c r="A671" s="69" t="s">
        <v>49</v>
      </c>
      <c r="B671" s="41" t="s">
        <v>704</v>
      </c>
      <c r="C671" s="42" t="s">
        <v>13</v>
      </c>
      <c r="D671" s="42" t="s">
        <v>637</v>
      </c>
      <c r="E671" s="42" t="s">
        <v>637</v>
      </c>
      <c r="F671" s="42"/>
      <c r="G671" s="42"/>
      <c r="H671" s="43">
        <f>H672</f>
        <v>294900</v>
      </c>
      <c r="I671" s="43">
        <f>I672</f>
        <v>0</v>
      </c>
      <c r="J671" s="43">
        <f>J672</f>
        <v>0</v>
      </c>
      <c r="K671" s="39">
        <f t="shared" si="153"/>
        <v>294900</v>
      </c>
      <c r="L671" s="44">
        <f>L672</f>
        <v>336</v>
      </c>
      <c r="M671" s="44">
        <f>M672</f>
        <v>336</v>
      </c>
      <c r="N671" s="44">
        <f>N672</f>
        <v>336</v>
      </c>
      <c r="O671" s="40">
        <f aca="true" t="shared" si="171" ref="O671:O742">N671*100/M671</f>
        <v>100</v>
      </c>
    </row>
    <row r="672" spans="1:15" s="5" customFormat="1" ht="18" customHeight="1">
      <c r="A672" s="69"/>
      <c r="B672" s="41" t="s">
        <v>154</v>
      </c>
      <c r="C672" s="42" t="s">
        <v>13</v>
      </c>
      <c r="D672" s="42" t="s">
        <v>637</v>
      </c>
      <c r="E672" s="42" t="s">
        <v>637</v>
      </c>
      <c r="F672" s="42" t="s">
        <v>530</v>
      </c>
      <c r="G672" s="42"/>
      <c r="H672" s="43">
        <f aca="true" t="shared" si="172" ref="H672:N673">H673</f>
        <v>294900</v>
      </c>
      <c r="I672" s="43">
        <f t="shared" si="172"/>
        <v>0</v>
      </c>
      <c r="J672" s="43">
        <f t="shared" si="172"/>
        <v>0</v>
      </c>
      <c r="K672" s="39">
        <f t="shared" si="153"/>
        <v>294900</v>
      </c>
      <c r="L672" s="44">
        <f t="shared" si="172"/>
        <v>336</v>
      </c>
      <c r="M672" s="44">
        <f t="shared" si="172"/>
        <v>336</v>
      </c>
      <c r="N672" s="44">
        <f t="shared" si="172"/>
        <v>336</v>
      </c>
      <c r="O672" s="40">
        <f t="shared" si="171"/>
        <v>100</v>
      </c>
    </row>
    <row r="673" spans="1:15" s="5" customFormat="1" ht="37.5">
      <c r="A673" s="69"/>
      <c r="B673" s="41" t="s">
        <v>167</v>
      </c>
      <c r="C673" s="42" t="s">
        <v>13</v>
      </c>
      <c r="D673" s="42" t="s">
        <v>637</v>
      </c>
      <c r="E673" s="42" t="s">
        <v>637</v>
      </c>
      <c r="F673" s="42" t="s">
        <v>168</v>
      </c>
      <c r="G673" s="42"/>
      <c r="H673" s="43">
        <f t="shared" si="172"/>
        <v>294900</v>
      </c>
      <c r="I673" s="43">
        <f t="shared" si="172"/>
        <v>0</v>
      </c>
      <c r="J673" s="43">
        <f t="shared" si="172"/>
        <v>0</v>
      </c>
      <c r="K673" s="39">
        <f t="shared" si="153"/>
        <v>294900</v>
      </c>
      <c r="L673" s="44">
        <f t="shared" si="172"/>
        <v>336</v>
      </c>
      <c r="M673" s="44">
        <f t="shared" si="172"/>
        <v>336</v>
      </c>
      <c r="N673" s="44">
        <f t="shared" si="172"/>
        <v>336</v>
      </c>
      <c r="O673" s="40">
        <f t="shared" si="171"/>
        <v>100</v>
      </c>
    </row>
    <row r="674" spans="1:15" s="5" customFormat="1" ht="37.5">
      <c r="A674" s="69"/>
      <c r="B674" s="41" t="s">
        <v>725</v>
      </c>
      <c r="C674" s="42" t="s">
        <v>13</v>
      </c>
      <c r="D674" s="42" t="s">
        <v>637</v>
      </c>
      <c r="E674" s="42" t="s">
        <v>637</v>
      </c>
      <c r="F674" s="42" t="s">
        <v>168</v>
      </c>
      <c r="G674" s="42" t="s">
        <v>726</v>
      </c>
      <c r="H674" s="43">
        <v>294900</v>
      </c>
      <c r="I674" s="43"/>
      <c r="J674" s="43"/>
      <c r="K674" s="39">
        <f t="shared" si="153"/>
        <v>294900</v>
      </c>
      <c r="L674" s="44">
        <v>336</v>
      </c>
      <c r="M674" s="44">
        <v>336</v>
      </c>
      <c r="N674" s="47">
        <v>336</v>
      </c>
      <c r="O674" s="40">
        <f t="shared" si="171"/>
        <v>100</v>
      </c>
    </row>
    <row r="675" spans="1:15" s="5" customFormat="1" ht="18.75">
      <c r="A675" s="69" t="s">
        <v>50</v>
      </c>
      <c r="B675" s="41" t="s">
        <v>537</v>
      </c>
      <c r="C675" s="42" t="s">
        <v>13</v>
      </c>
      <c r="D675" s="42" t="s">
        <v>511</v>
      </c>
      <c r="E675" s="42"/>
      <c r="F675" s="42"/>
      <c r="G675" s="42"/>
      <c r="H675" s="43">
        <f>SUM(H676,H690,H710,H717,H728,H732)</f>
        <v>170972349.13</v>
      </c>
      <c r="I675" s="43">
        <f>SUM(I676,I690,I710,I717,I728,I732)</f>
        <v>-1170500</v>
      </c>
      <c r="J675" s="43">
        <f>SUM(J676,J690,J710,J717,J728,J732)</f>
        <v>0</v>
      </c>
      <c r="K675" s="39">
        <f t="shared" si="153"/>
        <v>169801849.13</v>
      </c>
      <c r="L675" s="44">
        <f>SUM(L676,L690,L710,L717,L728,L732)</f>
        <v>179505.09999999998</v>
      </c>
      <c r="M675" s="44">
        <f>SUM(M676,M690,M710,M717,M728,M732)</f>
        <v>179505.09999999998</v>
      </c>
      <c r="N675" s="44">
        <f>SUM(N676,N690,N710,N717,N728,N732)</f>
        <v>176638.9</v>
      </c>
      <c r="O675" s="40">
        <f t="shared" si="171"/>
        <v>98.40327656428704</v>
      </c>
    </row>
    <row r="676" spans="1:15" s="5" customFormat="1" ht="18.75">
      <c r="A676" s="69" t="s">
        <v>51</v>
      </c>
      <c r="B676" s="41" t="s">
        <v>645</v>
      </c>
      <c r="C676" s="42" t="s">
        <v>13</v>
      </c>
      <c r="D676" s="42" t="s">
        <v>511</v>
      </c>
      <c r="E676" s="42" t="s">
        <v>436</v>
      </c>
      <c r="F676" s="42"/>
      <c r="G676" s="42"/>
      <c r="H676" s="43">
        <f>SUM(H677,H680,H683,H686)</f>
        <v>68037194</v>
      </c>
      <c r="I676" s="43">
        <f>SUM(I677,I680,I683)</f>
        <v>-341700</v>
      </c>
      <c r="J676" s="43">
        <f>SUM(J677,J680,J683,J686)</f>
        <v>0</v>
      </c>
      <c r="K676" s="39">
        <f t="shared" si="153"/>
        <v>67695494</v>
      </c>
      <c r="L676" s="44">
        <f>SUM(L677,L680,L683,L686)</f>
        <v>74341.9</v>
      </c>
      <c r="M676" s="44">
        <f>SUM(M677,M680,M683,M686)</f>
        <v>74341.9</v>
      </c>
      <c r="N676" s="44">
        <f>SUM(N677,N680,N683,N686)</f>
        <v>72814.79999999999</v>
      </c>
      <c r="O676" s="40">
        <f t="shared" si="171"/>
        <v>97.94584211595345</v>
      </c>
    </row>
    <row r="677" spans="1:15" s="5" customFormat="1" ht="18.75">
      <c r="A677" s="69"/>
      <c r="B677" s="41" t="s">
        <v>52</v>
      </c>
      <c r="C677" s="42" t="s">
        <v>13</v>
      </c>
      <c r="D677" s="42" t="s">
        <v>511</v>
      </c>
      <c r="E677" s="42" t="s">
        <v>436</v>
      </c>
      <c r="F677" s="42" t="s">
        <v>53</v>
      </c>
      <c r="G677" s="42"/>
      <c r="H677" s="43">
        <f aca="true" t="shared" si="173" ref="H677:J678">H678</f>
        <v>48155800</v>
      </c>
      <c r="I677" s="43">
        <f t="shared" si="173"/>
        <v>1800</v>
      </c>
      <c r="J677" s="43">
        <f t="shared" si="173"/>
        <v>0</v>
      </c>
      <c r="K677" s="39">
        <f t="shared" si="153"/>
        <v>48157600</v>
      </c>
      <c r="L677" s="44">
        <f aca="true" t="shared" si="174" ref="L677:N678">L678</f>
        <v>53186.5</v>
      </c>
      <c r="M677" s="44">
        <f t="shared" si="174"/>
        <v>53186.5</v>
      </c>
      <c r="N677" s="44">
        <f t="shared" si="174"/>
        <v>51788.4</v>
      </c>
      <c r="O677" s="40">
        <f t="shared" si="171"/>
        <v>97.37132543032537</v>
      </c>
    </row>
    <row r="678" spans="1:15" s="5" customFormat="1" ht="18.75">
      <c r="A678" s="69"/>
      <c r="B678" s="54" t="s">
        <v>474</v>
      </c>
      <c r="C678" s="42" t="s">
        <v>13</v>
      </c>
      <c r="D678" s="42" t="s">
        <v>511</v>
      </c>
      <c r="E678" s="42" t="s">
        <v>436</v>
      </c>
      <c r="F678" s="42" t="s">
        <v>54</v>
      </c>
      <c r="G678" s="42"/>
      <c r="H678" s="43">
        <f t="shared" si="173"/>
        <v>48155800</v>
      </c>
      <c r="I678" s="43">
        <f t="shared" si="173"/>
        <v>1800</v>
      </c>
      <c r="J678" s="43">
        <f t="shared" si="173"/>
        <v>0</v>
      </c>
      <c r="K678" s="39">
        <f t="shared" si="153"/>
        <v>48157600</v>
      </c>
      <c r="L678" s="44">
        <f t="shared" si="174"/>
        <v>53186.5</v>
      </c>
      <c r="M678" s="44">
        <f t="shared" si="174"/>
        <v>53186.5</v>
      </c>
      <c r="N678" s="44">
        <f t="shared" si="174"/>
        <v>51788.4</v>
      </c>
      <c r="O678" s="40">
        <f t="shared" si="171"/>
        <v>97.37132543032537</v>
      </c>
    </row>
    <row r="679" spans="1:15" s="5" customFormat="1" ht="19.5" customHeight="1">
      <c r="A679" s="69"/>
      <c r="B679" s="41" t="s">
        <v>476</v>
      </c>
      <c r="C679" s="42" t="s">
        <v>13</v>
      </c>
      <c r="D679" s="42" t="s">
        <v>511</v>
      </c>
      <c r="E679" s="42" t="s">
        <v>436</v>
      </c>
      <c r="F679" s="42" t="s">
        <v>54</v>
      </c>
      <c r="G679" s="42" t="s">
        <v>477</v>
      </c>
      <c r="H679" s="43">
        <v>48155800</v>
      </c>
      <c r="I679" s="43">
        <v>1800</v>
      </c>
      <c r="J679" s="43"/>
      <c r="K679" s="39">
        <f t="shared" si="153"/>
        <v>48157600</v>
      </c>
      <c r="L679" s="44">
        <v>53186.5</v>
      </c>
      <c r="M679" s="44">
        <v>53186.5</v>
      </c>
      <c r="N679" s="47">
        <v>51788.4</v>
      </c>
      <c r="O679" s="40">
        <f t="shared" si="171"/>
        <v>97.37132543032537</v>
      </c>
    </row>
    <row r="680" spans="1:15" s="5" customFormat="1" ht="20.25" customHeight="1">
      <c r="A680" s="69"/>
      <c r="B680" s="41" t="s">
        <v>55</v>
      </c>
      <c r="C680" s="42" t="s">
        <v>13</v>
      </c>
      <c r="D680" s="42" t="s">
        <v>511</v>
      </c>
      <c r="E680" s="42" t="s">
        <v>436</v>
      </c>
      <c r="F680" s="42" t="s">
        <v>56</v>
      </c>
      <c r="G680" s="42"/>
      <c r="H680" s="43">
        <f aca="true" t="shared" si="175" ref="H680:N681">H681</f>
        <v>7390500</v>
      </c>
      <c r="I680" s="43">
        <f t="shared" si="175"/>
        <v>56800</v>
      </c>
      <c r="J680" s="43">
        <f t="shared" si="175"/>
        <v>0</v>
      </c>
      <c r="K680" s="39">
        <f t="shared" si="153"/>
        <v>7447300</v>
      </c>
      <c r="L680" s="44">
        <f t="shared" si="175"/>
        <v>9301.9</v>
      </c>
      <c r="M680" s="44">
        <f t="shared" si="175"/>
        <v>9301.9</v>
      </c>
      <c r="N680" s="44">
        <f t="shared" si="175"/>
        <v>9243.8</v>
      </c>
      <c r="O680" s="40">
        <f t="shared" si="171"/>
        <v>99.37539642438641</v>
      </c>
    </row>
    <row r="681" spans="1:15" s="5" customFormat="1" ht="18.75">
      <c r="A681" s="69"/>
      <c r="B681" s="54" t="s">
        <v>474</v>
      </c>
      <c r="C681" s="42" t="s">
        <v>13</v>
      </c>
      <c r="D681" s="42" t="s">
        <v>511</v>
      </c>
      <c r="E681" s="42" t="s">
        <v>436</v>
      </c>
      <c r="F681" s="42" t="s">
        <v>57</v>
      </c>
      <c r="G681" s="42"/>
      <c r="H681" s="43">
        <f t="shared" si="175"/>
        <v>7390500</v>
      </c>
      <c r="I681" s="43">
        <f t="shared" si="175"/>
        <v>56800</v>
      </c>
      <c r="J681" s="43">
        <f t="shared" si="175"/>
        <v>0</v>
      </c>
      <c r="K681" s="39">
        <f aca="true" t="shared" si="176" ref="K681:K770">SUM(H681:J681)</f>
        <v>7447300</v>
      </c>
      <c r="L681" s="44">
        <f t="shared" si="175"/>
        <v>9301.9</v>
      </c>
      <c r="M681" s="44">
        <f t="shared" si="175"/>
        <v>9301.9</v>
      </c>
      <c r="N681" s="44">
        <f t="shared" si="175"/>
        <v>9243.8</v>
      </c>
      <c r="O681" s="40">
        <f t="shared" si="171"/>
        <v>99.37539642438641</v>
      </c>
    </row>
    <row r="682" spans="1:15" s="5" customFormat="1" ht="20.25" customHeight="1">
      <c r="A682" s="69"/>
      <c r="B682" s="41" t="s">
        <v>476</v>
      </c>
      <c r="C682" s="42" t="s">
        <v>13</v>
      </c>
      <c r="D682" s="42" t="s">
        <v>511</v>
      </c>
      <c r="E682" s="42" t="s">
        <v>436</v>
      </c>
      <c r="F682" s="42" t="s">
        <v>57</v>
      </c>
      <c r="G682" s="42" t="s">
        <v>477</v>
      </c>
      <c r="H682" s="43">
        <v>7390500</v>
      </c>
      <c r="I682" s="43">
        <v>56800</v>
      </c>
      <c r="J682" s="43"/>
      <c r="K682" s="39">
        <f t="shared" si="176"/>
        <v>7447300</v>
      </c>
      <c r="L682" s="44">
        <v>9301.9</v>
      </c>
      <c r="M682" s="44">
        <v>9301.9</v>
      </c>
      <c r="N682" s="47">
        <v>9243.8</v>
      </c>
      <c r="O682" s="40">
        <f t="shared" si="171"/>
        <v>99.37539642438641</v>
      </c>
    </row>
    <row r="683" spans="1:15" s="5" customFormat="1" ht="18.75">
      <c r="A683" s="69"/>
      <c r="B683" s="41" t="s">
        <v>58</v>
      </c>
      <c r="C683" s="42" t="s">
        <v>13</v>
      </c>
      <c r="D683" s="42" t="s">
        <v>511</v>
      </c>
      <c r="E683" s="42" t="s">
        <v>436</v>
      </c>
      <c r="F683" s="42" t="s">
        <v>59</v>
      </c>
      <c r="G683" s="42"/>
      <c r="H683" s="43">
        <f aca="true" t="shared" si="177" ref="H683:N684">H684</f>
        <v>12404700</v>
      </c>
      <c r="I683" s="43">
        <f t="shared" si="177"/>
        <v>-400300</v>
      </c>
      <c r="J683" s="43">
        <f t="shared" si="177"/>
        <v>0</v>
      </c>
      <c r="K683" s="39">
        <f t="shared" si="177"/>
        <v>12004400</v>
      </c>
      <c r="L683" s="44">
        <f t="shared" si="177"/>
        <v>11766.3</v>
      </c>
      <c r="M683" s="44">
        <f t="shared" si="177"/>
        <v>11766.3</v>
      </c>
      <c r="N683" s="44">
        <f t="shared" si="177"/>
        <v>11712.9</v>
      </c>
      <c r="O683" s="40">
        <f t="shared" si="171"/>
        <v>99.54616149511742</v>
      </c>
    </row>
    <row r="684" spans="1:15" s="5" customFormat="1" ht="18.75">
      <c r="A684" s="69"/>
      <c r="B684" s="54" t="s">
        <v>474</v>
      </c>
      <c r="C684" s="42" t="s">
        <v>13</v>
      </c>
      <c r="D684" s="42" t="s">
        <v>511</v>
      </c>
      <c r="E684" s="42" t="s">
        <v>436</v>
      </c>
      <c r="F684" s="42" t="s">
        <v>60</v>
      </c>
      <c r="G684" s="42"/>
      <c r="H684" s="43">
        <f t="shared" si="177"/>
        <v>12404700</v>
      </c>
      <c r="I684" s="43">
        <f t="shared" si="177"/>
        <v>-400300</v>
      </c>
      <c r="J684" s="43">
        <f t="shared" si="177"/>
        <v>0</v>
      </c>
      <c r="K684" s="39">
        <f t="shared" si="177"/>
        <v>12004400</v>
      </c>
      <c r="L684" s="44">
        <f t="shared" si="177"/>
        <v>11766.3</v>
      </c>
      <c r="M684" s="44">
        <f t="shared" si="177"/>
        <v>11766.3</v>
      </c>
      <c r="N684" s="44">
        <f t="shared" si="177"/>
        <v>11712.9</v>
      </c>
      <c r="O684" s="40">
        <f t="shared" si="171"/>
        <v>99.54616149511742</v>
      </c>
    </row>
    <row r="685" spans="1:15" s="5" customFormat="1" ht="18.75" customHeight="1">
      <c r="A685" s="69"/>
      <c r="B685" s="41" t="s">
        <v>476</v>
      </c>
      <c r="C685" s="42" t="s">
        <v>13</v>
      </c>
      <c r="D685" s="42" t="s">
        <v>511</v>
      </c>
      <c r="E685" s="42" t="s">
        <v>436</v>
      </c>
      <c r="F685" s="42" t="s">
        <v>60</v>
      </c>
      <c r="G685" s="42" t="s">
        <v>477</v>
      </c>
      <c r="H685" s="43">
        <v>12404700</v>
      </c>
      <c r="I685" s="43">
        <v>-400300</v>
      </c>
      <c r="J685" s="43"/>
      <c r="K685" s="39">
        <f t="shared" si="176"/>
        <v>12004400</v>
      </c>
      <c r="L685" s="44">
        <v>11766.3</v>
      </c>
      <c r="M685" s="44">
        <v>11766.3</v>
      </c>
      <c r="N685" s="47">
        <v>11712.9</v>
      </c>
      <c r="O685" s="40">
        <f t="shared" si="171"/>
        <v>99.54616149511742</v>
      </c>
    </row>
    <row r="686" spans="1:15" s="5" customFormat="1" ht="18.75" customHeight="1">
      <c r="A686" s="69"/>
      <c r="B686" s="41" t="s">
        <v>606</v>
      </c>
      <c r="C686" s="42" t="s">
        <v>13</v>
      </c>
      <c r="D686" s="42" t="s">
        <v>511</v>
      </c>
      <c r="E686" s="42" t="s">
        <v>436</v>
      </c>
      <c r="F686" s="42" t="s">
        <v>307</v>
      </c>
      <c r="G686" s="42"/>
      <c r="H686" s="43">
        <f>SUM(H687)</f>
        <v>86194</v>
      </c>
      <c r="I686" s="43">
        <f>I687</f>
        <v>0</v>
      </c>
      <c r="J686" s="43">
        <f>J687</f>
        <v>0</v>
      </c>
      <c r="K686" s="39">
        <f aca="true" t="shared" si="178" ref="K686:N687">SUM(K687)</f>
        <v>86194</v>
      </c>
      <c r="L686" s="44">
        <f t="shared" si="178"/>
        <v>87.2</v>
      </c>
      <c r="M686" s="44">
        <f t="shared" si="178"/>
        <v>87.2</v>
      </c>
      <c r="N686" s="44">
        <f t="shared" si="178"/>
        <v>69.7</v>
      </c>
      <c r="O686" s="40">
        <f t="shared" si="171"/>
        <v>79.93119266055045</v>
      </c>
    </row>
    <row r="687" spans="1:15" s="5" customFormat="1" ht="112.5" customHeight="1">
      <c r="A687" s="69"/>
      <c r="B687" s="73" t="s">
        <v>372</v>
      </c>
      <c r="C687" s="42" t="s">
        <v>13</v>
      </c>
      <c r="D687" s="42" t="s">
        <v>511</v>
      </c>
      <c r="E687" s="42" t="s">
        <v>436</v>
      </c>
      <c r="F687" s="42" t="s">
        <v>308</v>
      </c>
      <c r="G687" s="42"/>
      <c r="H687" s="43">
        <f>SUM(H689)</f>
        <v>86194</v>
      </c>
      <c r="I687" s="43">
        <f>I689</f>
        <v>0</v>
      </c>
      <c r="J687" s="43">
        <f>J689</f>
        <v>0</v>
      </c>
      <c r="K687" s="39">
        <f>SUM(K689)</f>
        <v>86194</v>
      </c>
      <c r="L687" s="44">
        <f>SUM(L688)</f>
        <v>87.2</v>
      </c>
      <c r="M687" s="44">
        <f t="shared" si="178"/>
        <v>87.2</v>
      </c>
      <c r="N687" s="44">
        <f t="shared" si="178"/>
        <v>69.7</v>
      </c>
      <c r="O687" s="40">
        <f t="shared" si="171"/>
        <v>79.93119266055045</v>
      </c>
    </row>
    <row r="688" spans="1:15" s="5" customFormat="1" ht="150" customHeight="1">
      <c r="A688" s="69"/>
      <c r="B688" s="53" t="s">
        <v>38</v>
      </c>
      <c r="C688" s="42" t="s">
        <v>13</v>
      </c>
      <c r="D688" s="42" t="s">
        <v>511</v>
      </c>
      <c r="E688" s="42" t="s">
        <v>436</v>
      </c>
      <c r="F688" s="42" t="s">
        <v>37</v>
      </c>
      <c r="G688" s="42"/>
      <c r="H688" s="43"/>
      <c r="I688" s="43"/>
      <c r="J688" s="43"/>
      <c r="K688" s="39"/>
      <c r="L688" s="44">
        <f>SUM(L689)</f>
        <v>87.2</v>
      </c>
      <c r="M688" s="44">
        <f>SUM(M689)</f>
        <v>87.2</v>
      </c>
      <c r="N688" s="44">
        <f>SUM(N689)</f>
        <v>69.7</v>
      </c>
      <c r="O688" s="40">
        <f t="shared" si="171"/>
        <v>79.93119266055045</v>
      </c>
    </row>
    <row r="689" spans="1:15" s="5" customFormat="1" ht="18.75" customHeight="1">
      <c r="A689" s="69"/>
      <c r="B689" s="41" t="s">
        <v>476</v>
      </c>
      <c r="C689" s="42" t="s">
        <v>13</v>
      </c>
      <c r="D689" s="42" t="s">
        <v>511</v>
      </c>
      <c r="E689" s="42" t="s">
        <v>436</v>
      </c>
      <c r="F689" s="42" t="s">
        <v>37</v>
      </c>
      <c r="G689" s="42" t="s">
        <v>477</v>
      </c>
      <c r="H689" s="43">
        <v>86194</v>
      </c>
      <c r="I689" s="43"/>
      <c r="J689" s="43"/>
      <c r="K689" s="39">
        <f>SUM(H689:J689)</f>
        <v>86194</v>
      </c>
      <c r="L689" s="44">
        <v>87.2</v>
      </c>
      <c r="M689" s="44">
        <v>87.2</v>
      </c>
      <c r="N689" s="47">
        <v>69.7</v>
      </c>
      <c r="O689" s="40">
        <f t="shared" si="171"/>
        <v>79.93119266055045</v>
      </c>
    </row>
    <row r="690" spans="1:15" s="5" customFormat="1" ht="18.75">
      <c r="A690" s="69" t="s">
        <v>573</v>
      </c>
      <c r="B690" s="41" t="s">
        <v>649</v>
      </c>
      <c r="C690" s="42" t="s">
        <v>13</v>
      </c>
      <c r="D690" s="42" t="s">
        <v>511</v>
      </c>
      <c r="E690" s="42" t="s">
        <v>440</v>
      </c>
      <c r="F690" s="56"/>
      <c r="G690" s="42"/>
      <c r="H690" s="43">
        <f>SUM(H691,H694,H697,H700)</f>
        <v>28165059.04</v>
      </c>
      <c r="I690" s="43">
        <f>SUM(I691,I694,I697,I700)</f>
        <v>-302900</v>
      </c>
      <c r="J690" s="43">
        <f>SUM(J691,J694,J697,J700)</f>
        <v>0</v>
      </c>
      <c r="K690" s="39">
        <f t="shared" si="176"/>
        <v>27862159.04</v>
      </c>
      <c r="L690" s="44">
        <f>SUM(L691,L694,L697,L700)</f>
        <v>29235.4</v>
      </c>
      <c r="M690" s="44">
        <f>SUM(M691,M694,M697,M700)</f>
        <v>29235.4</v>
      </c>
      <c r="N690" s="44">
        <f>SUM(N691,N694,N697,N700)</f>
        <v>28848.3</v>
      </c>
      <c r="O690" s="40">
        <f t="shared" si="171"/>
        <v>98.67592028841746</v>
      </c>
    </row>
    <row r="691" spans="1:15" s="5" customFormat="1" ht="18.75" hidden="1">
      <c r="A691" s="69"/>
      <c r="B691" s="41" t="s">
        <v>52</v>
      </c>
      <c r="C691" s="42" t="s">
        <v>13</v>
      </c>
      <c r="D691" s="42" t="s">
        <v>511</v>
      </c>
      <c r="E691" s="42" t="s">
        <v>440</v>
      </c>
      <c r="F691" s="56" t="s">
        <v>53</v>
      </c>
      <c r="G691" s="42"/>
      <c r="H691" s="43">
        <f aca="true" t="shared" si="179" ref="H691:J692">H692</f>
        <v>139700</v>
      </c>
      <c r="I691" s="43">
        <f t="shared" si="179"/>
        <v>0</v>
      </c>
      <c r="J691" s="43">
        <f t="shared" si="179"/>
        <v>0</v>
      </c>
      <c r="K691" s="39">
        <f t="shared" si="176"/>
        <v>139700</v>
      </c>
      <c r="L691" s="44">
        <f aca="true" t="shared" si="180" ref="L691:N692">L692</f>
        <v>0</v>
      </c>
      <c r="M691" s="44">
        <f t="shared" si="180"/>
        <v>0</v>
      </c>
      <c r="N691" s="44">
        <f t="shared" si="180"/>
        <v>0</v>
      </c>
      <c r="O691" s="40" t="e">
        <f t="shared" si="171"/>
        <v>#DIV/0!</v>
      </c>
    </row>
    <row r="692" spans="1:15" s="5" customFormat="1" ht="18.75" hidden="1">
      <c r="A692" s="69"/>
      <c r="B692" s="54" t="s">
        <v>474</v>
      </c>
      <c r="C692" s="42" t="s">
        <v>13</v>
      </c>
      <c r="D692" s="42" t="s">
        <v>511</v>
      </c>
      <c r="E692" s="42" t="s">
        <v>440</v>
      </c>
      <c r="F692" s="56" t="s">
        <v>54</v>
      </c>
      <c r="G692" s="42"/>
      <c r="H692" s="43">
        <f t="shared" si="179"/>
        <v>139700</v>
      </c>
      <c r="I692" s="43">
        <f t="shared" si="179"/>
        <v>0</v>
      </c>
      <c r="J692" s="43">
        <f t="shared" si="179"/>
        <v>0</v>
      </c>
      <c r="K692" s="39">
        <f t="shared" si="176"/>
        <v>139700</v>
      </c>
      <c r="L692" s="44">
        <f t="shared" si="180"/>
        <v>0</v>
      </c>
      <c r="M692" s="44">
        <f t="shared" si="180"/>
        <v>0</v>
      </c>
      <c r="N692" s="44">
        <f t="shared" si="180"/>
        <v>0</v>
      </c>
      <c r="O692" s="40" t="e">
        <f t="shared" si="171"/>
        <v>#DIV/0!</v>
      </c>
    </row>
    <row r="693" spans="1:15" s="5" customFormat="1" ht="18.75" hidden="1">
      <c r="A693" s="69"/>
      <c r="B693" s="41" t="s">
        <v>476</v>
      </c>
      <c r="C693" s="42" t="s">
        <v>13</v>
      </c>
      <c r="D693" s="42" t="s">
        <v>511</v>
      </c>
      <c r="E693" s="42" t="s">
        <v>440</v>
      </c>
      <c r="F693" s="56" t="s">
        <v>54</v>
      </c>
      <c r="G693" s="42" t="s">
        <v>477</v>
      </c>
      <c r="H693" s="43">
        <v>139700</v>
      </c>
      <c r="I693" s="43"/>
      <c r="J693" s="43"/>
      <c r="K693" s="39">
        <f t="shared" si="176"/>
        <v>139700</v>
      </c>
      <c r="L693" s="44">
        <v>0</v>
      </c>
      <c r="M693" s="44">
        <v>0</v>
      </c>
      <c r="N693" s="47">
        <v>0</v>
      </c>
      <c r="O693" s="40" t="e">
        <f t="shared" si="171"/>
        <v>#DIV/0!</v>
      </c>
    </row>
    <row r="694" spans="1:15" s="5" customFormat="1" ht="20.25" customHeight="1">
      <c r="A694" s="69"/>
      <c r="B694" s="41" t="s">
        <v>55</v>
      </c>
      <c r="C694" s="42" t="s">
        <v>13</v>
      </c>
      <c r="D694" s="42" t="s">
        <v>511</v>
      </c>
      <c r="E694" s="42" t="s">
        <v>440</v>
      </c>
      <c r="F694" s="42" t="s">
        <v>56</v>
      </c>
      <c r="G694" s="42"/>
      <c r="H694" s="43">
        <f aca="true" t="shared" si="181" ref="H694:N695">H695</f>
        <v>21102577.22</v>
      </c>
      <c r="I694" s="43">
        <f t="shared" si="181"/>
        <v>33300</v>
      </c>
      <c r="J694" s="43">
        <f t="shared" si="181"/>
        <v>0</v>
      </c>
      <c r="K694" s="39">
        <f t="shared" si="176"/>
        <v>21135877.22</v>
      </c>
      <c r="L694" s="44">
        <f t="shared" si="181"/>
        <v>21984</v>
      </c>
      <c r="M694" s="44">
        <f t="shared" si="181"/>
        <v>21984</v>
      </c>
      <c r="N694" s="44">
        <f t="shared" si="181"/>
        <v>21969.6</v>
      </c>
      <c r="O694" s="40">
        <f t="shared" si="171"/>
        <v>99.93449781659389</v>
      </c>
    </row>
    <row r="695" spans="1:15" s="5" customFormat="1" ht="18.75">
      <c r="A695" s="69"/>
      <c r="B695" s="54" t="s">
        <v>474</v>
      </c>
      <c r="C695" s="42" t="s">
        <v>13</v>
      </c>
      <c r="D695" s="42" t="s">
        <v>511</v>
      </c>
      <c r="E695" s="42" t="s">
        <v>440</v>
      </c>
      <c r="F695" s="42" t="s">
        <v>57</v>
      </c>
      <c r="G695" s="42"/>
      <c r="H695" s="43">
        <f t="shared" si="181"/>
        <v>21102577.22</v>
      </c>
      <c r="I695" s="43">
        <f t="shared" si="181"/>
        <v>33300</v>
      </c>
      <c r="J695" s="43">
        <f t="shared" si="181"/>
        <v>0</v>
      </c>
      <c r="K695" s="39">
        <f t="shared" si="176"/>
        <v>21135877.22</v>
      </c>
      <c r="L695" s="44">
        <f t="shared" si="181"/>
        <v>21984</v>
      </c>
      <c r="M695" s="44">
        <f t="shared" si="181"/>
        <v>21984</v>
      </c>
      <c r="N695" s="44">
        <f t="shared" si="181"/>
        <v>21969.6</v>
      </c>
      <c r="O695" s="40">
        <f t="shared" si="171"/>
        <v>99.93449781659389</v>
      </c>
    </row>
    <row r="696" spans="1:15" s="5" customFormat="1" ht="20.25" customHeight="1">
      <c r="A696" s="69"/>
      <c r="B696" s="41" t="s">
        <v>476</v>
      </c>
      <c r="C696" s="42" t="s">
        <v>13</v>
      </c>
      <c r="D696" s="42" t="s">
        <v>511</v>
      </c>
      <c r="E696" s="42" t="s">
        <v>440</v>
      </c>
      <c r="F696" s="42" t="s">
        <v>57</v>
      </c>
      <c r="G696" s="42" t="s">
        <v>477</v>
      </c>
      <c r="H696" s="43">
        <v>21102577.22</v>
      </c>
      <c r="I696" s="43">
        <v>33300</v>
      </c>
      <c r="J696" s="43"/>
      <c r="K696" s="39">
        <f t="shared" si="176"/>
        <v>21135877.22</v>
      </c>
      <c r="L696" s="44">
        <v>21984</v>
      </c>
      <c r="M696" s="44">
        <v>21984</v>
      </c>
      <c r="N696" s="47">
        <v>21969.6</v>
      </c>
      <c r="O696" s="40">
        <f t="shared" si="171"/>
        <v>99.93449781659389</v>
      </c>
    </row>
    <row r="697" spans="1:15" s="5" customFormat="1" ht="18.75">
      <c r="A697" s="69"/>
      <c r="B697" s="41" t="s">
        <v>64</v>
      </c>
      <c r="C697" s="42" t="s">
        <v>13</v>
      </c>
      <c r="D697" s="42" t="s">
        <v>511</v>
      </c>
      <c r="E697" s="42" t="s">
        <v>440</v>
      </c>
      <c r="F697" s="42" t="s">
        <v>65</v>
      </c>
      <c r="G697" s="42"/>
      <c r="H697" s="43">
        <f aca="true" t="shared" si="182" ref="H697:N698">H698</f>
        <v>5872800</v>
      </c>
      <c r="I697" s="43">
        <f t="shared" si="182"/>
        <v>-336200</v>
      </c>
      <c r="J697" s="43">
        <f t="shared" si="182"/>
        <v>0</v>
      </c>
      <c r="K697" s="39">
        <f t="shared" si="176"/>
        <v>5536600</v>
      </c>
      <c r="L697" s="44">
        <f t="shared" si="182"/>
        <v>6183.4</v>
      </c>
      <c r="M697" s="44">
        <f t="shared" si="182"/>
        <v>6183.4</v>
      </c>
      <c r="N697" s="44">
        <f t="shared" si="182"/>
        <v>5944.5</v>
      </c>
      <c r="O697" s="40">
        <f t="shared" si="171"/>
        <v>96.13642979590517</v>
      </c>
    </row>
    <row r="698" spans="1:15" s="5" customFormat="1" ht="18.75">
      <c r="A698" s="69"/>
      <c r="B698" s="54" t="s">
        <v>474</v>
      </c>
      <c r="C698" s="42" t="s">
        <v>13</v>
      </c>
      <c r="D698" s="42" t="s">
        <v>511</v>
      </c>
      <c r="E698" s="42" t="s">
        <v>440</v>
      </c>
      <c r="F698" s="42" t="s">
        <v>66</v>
      </c>
      <c r="G698" s="42"/>
      <c r="H698" s="43">
        <f t="shared" si="182"/>
        <v>5872800</v>
      </c>
      <c r="I698" s="43">
        <f t="shared" si="182"/>
        <v>-336200</v>
      </c>
      <c r="J698" s="43">
        <f t="shared" si="182"/>
        <v>0</v>
      </c>
      <c r="K698" s="39">
        <f t="shared" si="176"/>
        <v>5536600</v>
      </c>
      <c r="L698" s="44">
        <f t="shared" si="182"/>
        <v>6183.4</v>
      </c>
      <c r="M698" s="44">
        <f t="shared" si="182"/>
        <v>6183.4</v>
      </c>
      <c r="N698" s="44">
        <f t="shared" si="182"/>
        <v>5944.5</v>
      </c>
      <c r="O698" s="40">
        <f t="shared" si="171"/>
        <v>96.13642979590517</v>
      </c>
    </row>
    <row r="699" spans="1:15" s="5" customFormat="1" ht="18" customHeight="1">
      <c r="A699" s="69"/>
      <c r="B699" s="41" t="s">
        <v>476</v>
      </c>
      <c r="C699" s="42" t="s">
        <v>13</v>
      </c>
      <c r="D699" s="42" t="s">
        <v>511</v>
      </c>
      <c r="E699" s="42" t="s">
        <v>440</v>
      </c>
      <c r="F699" s="42" t="s">
        <v>66</v>
      </c>
      <c r="G699" s="42" t="s">
        <v>477</v>
      </c>
      <c r="H699" s="43">
        <v>5872800</v>
      </c>
      <c r="I699" s="43">
        <v>-336200</v>
      </c>
      <c r="J699" s="43"/>
      <c r="K699" s="39">
        <f t="shared" si="176"/>
        <v>5536600</v>
      </c>
      <c r="L699" s="44">
        <v>6183.4</v>
      </c>
      <c r="M699" s="44">
        <v>6183.4</v>
      </c>
      <c r="N699" s="47">
        <v>5944.5</v>
      </c>
      <c r="O699" s="40">
        <f t="shared" si="171"/>
        <v>96.13642979590517</v>
      </c>
    </row>
    <row r="700" spans="1:15" s="5" customFormat="1" ht="19.5" customHeight="1">
      <c r="A700" s="69"/>
      <c r="B700" s="41" t="s">
        <v>606</v>
      </c>
      <c r="C700" s="42" t="s">
        <v>13</v>
      </c>
      <c r="D700" s="42" t="s">
        <v>511</v>
      </c>
      <c r="E700" s="42" t="s">
        <v>440</v>
      </c>
      <c r="F700" s="42" t="s">
        <v>607</v>
      </c>
      <c r="G700" s="42"/>
      <c r="H700" s="43">
        <f>SUM(H701,H707)</f>
        <v>1049981.8199999998</v>
      </c>
      <c r="I700" s="43">
        <f>SUM(I701,I707)</f>
        <v>0</v>
      </c>
      <c r="J700" s="43">
        <f>SUM(J701,J707)</f>
        <v>0</v>
      </c>
      <c r="K700" s="39">
        <f t="shared" si="176"/>
        <v>1049981.8199999998</v>
      </c>
      <c r="L700" s="44">
        <f>SUM(L701,L707)</f>
        <v>1068</v>
      </c>
      <c r="M700" s="44">
        <f>SUM(M701,M707)</f>
        <v>1068</v>
      </c>
      <c r="N700" s="44">
        <f>SUM(N701,N707)</f>
        <v>934.1999999999999</v>
      </c>
      <c r="O700" s="40">
        <f t="shared" si="171"/>
        <v>87.47191011235955</v>
      </c>
    </row>
    <row r="701" spans="1:15" s="5" customFormat="1" ht="57.75" customHeight="1">
      <c r="A701" s="69"/>
      <c r="B701" s="41" t="s">
        <v>67</v>
      </c>
      <c r="C701" s="42" t="s">
        <v>13</v>
      </c>
      <c r="D701" s="42" t="s">
        <v>511</v>
      </c>
      <c r="E701" s="42" t="s">
        <v>440</v>
      </c>
      <c r="F701" s="42" t="s">
        <v>68</v>
      </c>
      <c r="G701" s="42"/>
      <c r="H701" s="43">
        <f>SUM(H703,H705)</f>
        <v>961875.82</v>
      </c>
      <c r="I701" s="43">
        <f>SUM(I703,I705)</f>
        <v>0</v>
      </c>
      <c r="J701" s="43">
        <f>SUM(J703,J705)</f>
        <v>0</v>
      </c>
      <c r="K701" s="39">
        <f t="shared" si="176"/>
        <v>961875.82</v>
      </c>
      <c r="L701" s="44">
        <f>SUM(L703,L705)</f>
        <v>978.3</v>
      </c>
      <c r="M701" s="44">
        <f>SUM(M703,M705)</f>
        <v>978.3</v>
      </c>
      <c r="N701" s="44">
        <f>SUM(N703,N705)</f>
        <v>864.3</v>
      </c>
      <c r="O701" s="40">
        <f t="shared" si="171"/>
        <v>88.34713278135541</v>
      </c>
    </row>
    <row r="702" spans="1:15" s="5" customFormat="1" ht="18" customHeight="1" hidden="1">
      <c r="A702" s="69"/>
      <c r="B702" s="41" t="s">
        <v>476</v>
      </c>
      <c r="C702" s="42" t="s">
        <v>13</v>
      </c>
      <c r="D702" s="42" t="s">
        <v>511</v>
      </c>
      <c r="E702" s="42" t="s">
        <v>440</v>
      </c>
      <c r="F702" s="42" t="s">
        <v>68</v>
      </c>
      <c r="G702" s="42" t="s">
        <v>477</v>
      </c>
      <c r="H702" s="43"/>
      <c r="I702" s="43"/>
      <c r="J702" s="43"/>
      <c r="K702" s="39">
        <f t="shared" si="176"/>
        <v>0</v>
      </c>
      <c r="L702" s="44">
        <v>0</v>
      </c>
      <c r="M702" s="44">
        <v>0</v>
      </c>
      <c r="N702" s="47"/>
      <c r="O702" s="40" t="e">
        <f t="shared" si="171"/>
        <v>#DIV/0!</v>
      </c>
    </row>
    <row r="703" spans="1:15" s="5" customFormat="1" ht="56.25">
      <c r="A703" s="69"/>
      <c r="B703" s="41" t="s">
        <v>574</v>
      </c>
      <c r="C703" s="42" t="s">
        <v>13</v>
      </c>
      <c r="D703" s="42" t="s">
        <v>511</v>
      </c>
      <c r="E703" s="42" t="s">
        <v>440</v>
      </c>
      <c r="F703" s="42" t="s">
        <v>408</v>
      </c>
      <c r="G703" s="42"/>
      <c r="H703" s="43">
        <f>H704</f>
        <v>122883.45</v>
      </c>
      <c r="I703" s="43">
        <f>I704</f>
        <v>0</v>
      </c>
      <c r="J703" s="43">
        <f>J704</f>
        <v>0</v>
      </c>
      <c r="K703" s="39">
        <f t="shared" si="176"/>
        <v>122883.45</v>
      </c>
      <c r="L703" s="44">
        <f>L704</f>
        <v>790.5</v>
      </c>
      <c r="M703" s="44">
        <f>M704</f>
        <v>790.5</v>
      </c>
      <c r="N703" s="44">
        <f>N704</f>
        <v>752.9</v>
      </c>
      <c r="O703" s="40">
        <f t="shared" si="171"/>
        <v>95.24351676154333</v>
      </c>
    </row>
    <row r="704" spans="1:15" s="5" customFormat="1" ht="20.25" customHeight="1">
      <c r="A704" s="69"/>
      <c r="B704" s="41" t="s">
        <v>476</v>
      </c>
      <c r="C704" s="42" t="s">
        <v>13</v>
      </c>
      <c r="D704" s="42" t="s">
        <v>511</v>
      </c>
      <c r="E704" s="42" t="s">
        <v>440</v>
      </c>
      <c r="F704" s="42" t="s">
        <v>408</v>
      </c>
      <c r="G704" s="42" t="s">
        <v>477</v>
      </c>
      <c r="H704" s="43">
        <v>122883.45</v>
      </c>
      <c r="I704" s="43"/>
      <c r="J704" s="43"/>
      <c r="K704" s="39">
        <f t="shared" si="176"/>
        <v>122883.45</v>
      </c>
      <c r="L704" s="44">
        <v>790.5</v>
      </c>
      <c r="M704" s="44">
        <v>790.5</v>
      </c>
      <c r="N704" s="47">
        <v>752.9</v>
      </c>
      <c r="O704" s="40">
        <f t="shared" si="171"/>
        <v>95.24351676154333</v>
      </c>
    </row>
    <row r="705" spans="1:15" s="5" customFormat="1" ht="21" customHeight="1">
      <c r="A705" s="69"/>
      <c r="B705" s="41" t="s">
        <v>409</v>
      </c>
      <c r="C705" s="42" t="s">
        <v>13</v>
      </c>
      <c r="D705" s="42" t="s">
        <v>511</v>
      </c>
      <c r="E705" s="42" t="s">
        <v>440</v>
      </c>
      <c r="F705" s="42" t="s">
        <v>410</v>
      </c>
      <c r="G705" s="42"/>
      <c r="H705" s="43">
        <f>H706</f>
        <v>838992.37</v>
      </c>
      <c r="I705" s="43">
        <f>I706</f>
        <v>0</v>
      </c>
      <c r="J705" s="43">
        <f>J706</f>
        <v>0</v>
      </c>
      <c r="K705" s="39">
        <f t="shared" si="176"/>
        <v>838992.37</v>
      </c>
      <c r="L705" s="44">
        <f>L706</f>
        <v>187.8</v>
      </c>
      <c r="M705" s="44">
        <f>M706</f>
        <v>187.8</v>
      </c>
      <c r="N705" s="44">
        <f>N706</f>
        <v>111.4</v>
      </c>
      <c r="O705" s="40">
        <f t="shared" si="171"/>
        <v>59.318423855165065</v>
      </c>
    </row>
    <row r="706" spans="1:15" s="5" customFormat="1" ht="21" customHeight="1">
      <c r="A706" s="69"/>
      <c r="B706" s="41" t="s">
        <v>476</v>
      </c>
      <c r="C706" s="42" t="s">
        <v>13</v>
      </c>
      <c r="D706" s="42" t="s">
        <v>511</v>
      </c>
      <c r="E706" s="42" t="s">
        <v>440</v>
      </c>
      <c r="F706" s="42" t="s">
        <v>410</v>
      </c>
      <c r="G706" s="42" t="s">
        <v>477</v>
      </c>
      <c r="H706" s="43">
        <v>838992.37</v>
      </c>
      <c r="I706" s="43"/>
      <c r="J706" s="43"/>
      <c r="K706" s="39">
        <f t="shared" si="176"/>
        <v>838992.37</v>
      </c>
      <c r="L706" s="44">
        <v>187.8</v>
      </c>
      <c r="M706" s="44">
        <v>187.8</v>
      </c>
      <c r="N706" s="47">
        <v>111.4</v>
      </c>
      <c r="O706" s="40">
        <f t="shared" si="171"/>
        <v>59.318423855165065</v>
      </c>
    </row>
    <row r="707" spans="1:15" s="5" customFormat="1" ht="129.75" customHeight="1">
      <c r="A707" s="69"/>
      <c r="B707" s="74" t="s">
        <v>373</v>
      </c>
      <c r="C707" s="42" t="s">
        <v>13</v>
      </c>
      <c r="D707" s="42" t="s">
        <v>511</v>
      </c>
      <c r="E707" s="42" t="s">
        <v>440</v>
      </c>
      <c r="F707" s="42" t="s">
        <v>308</v>
      </c>
      <c r="G707" s="42"/>
      <c r="H707" s="43">
        <f>SUM(H709)</f>
        <v>88106</v>
      </c>
      <c r="I707" s="43">
        <f>I709</f>
        <v>0</v>
      </c>
      <c r="J707" s="43">
        <f>J709</f>
        <v>0</v>
      </c>
      <c r="K707" s="39">
        <f>SUM(K709)</f>
        <v>88106</v>
      </c>
      <c r="L707" s="44">
        <f aca="true" t="shared" si="183" ref="L707:N708">SUM(L708)</f>
        <v>89.7</v>
      </c>
      <c r="M707" s="44">
        <f t="shared" si="183"/>
        <v>89.7</v>
      </c>
      <c r="N707" s="44">
        <f t="shared" si="183"/>
        <v>69.9</v>
      </c>
      <c r="O707" s="40">
        <f t="shared" si="171"/>
        <v>77.92642140468229</v>
      </c>
    </row>
    <row r="708" spans="1:15" s="5" customFormat="1" ht="145.5" customHeight="1">
      <c r="A708" s="69"/>
      <c r="B708" s="53" t="s">
        <v>38</v>
      </c>
      <c r="C708" s="42" t="s">
        <v>13</v>
      </c>
      <c r="D708" s="42" t="s">
        <v>511</v>
      </c>
      <c r="E708" s="42" t="s">
        <v>440</v>
      </c>
      <c r="F708" s="42" t="s">
        <v>37</v>
      </c>
      <c r="G708" s="42"/>
      <c r="H708" s="43"/>
      <c r="I708" s="43"/>
      <c r="J708" s="43"/>
      <c r="K708" s="39"/>
      <c r="L708" s="44">
        <f t="shared" si="183"/>
        <v>89.7</v>
      </c>
      <c r="M708" s="44">
        <f t="shared" si="183"/>
        <v>89.7</v>
      </c>
      <c r="N708" s="44">
        <f t="shared" si="183"/>
        <v>69.9</v>
      </c>
      <c r="O708" s="40">
        <f t="shared" si="171"/>
        <v>77.92642140468229</v>
      </c>
    </row>
    <row r="709" spans="1:15" s="5" customFormat="1" ht="20.25" customHeight="1">
      <c r="A709" s="69"/>
      <c r="B709" s="41" t="s">
        <v>476</v>
      </c>
      <c r="C709" s="42" t="s">
        <v>13</v>
      </c>
      <c r="D709" s="42" t="s">
        <v>511</v>
      </c>
      <c r="E709" s="42" t="s">
        <v>440</v>
      </c>
      <c r="F709" s="42" t="s">
        <v>37</v>
      </c>
      <c r="G709" s="42" t="s">
        <v>477</v>
      </c>
      <c r="H709" s="43">
        <v>88106</v>
      </c>
      <c r="I709" s="43"/>
      <c r="J709" s="43"/>
      <c r="K709" s="39">
        <f>SUM(H709:J709)</f>
        <v>88106</v>
      </c>
      <c r="L709" s="44">
        <v>89.7</v>
      </c>
      <c r="M709" s="44">
        <v>89.7</v>
      </c>
      <c r="N709" s="47">
        <v>69.9</v>
      </c>
      <c r="O709" s="40">
        <f t="shared" si="171"/>
        <v>77.92642140468229</v>
      </c>
    </row>
    <row r="710" spans="1:15" s="5" customFormat="1" ht="18.75">
      <c r="A710" s="69" t="s">
        <v>575</v>
      </c>
      <c r="B710" s="41" t="s">
        <v>69</v>
      </c>
      <c r="C710" s="42" t="s">
        <v>13</v>
      </c>
      <c r="D710" s="42" t="s">
        <v>511</v>
      </c>
      <c r="E710" s="42" t="s">
        <v>438</v>
      </c>
      <c r="F710" s="42"/>
      <c r="G710" s="42"/>
      <c r="H710" s="43">
        <f aca="true" t="shared" si="184" ref="H710:J712">H711</f>
        <v>218800</v>
      </c>
      <c r="I710" s="43">
        <f t="shared" si="184"/>
        <v>-20700</v>
      </c>
      <c r="J710" s="43">
        <f t="shared" si="184"/>
        <v>0</v>
      </c>
      <c r="K710" s="39">
        <f t="shared" si="176"/>
        <v>198100</v>
      </c>
      <c r="L710" s="44">
        <f>L711+L714</f>
        <v>439.8</v>
      </c>
      <c r="M710" s="44">
        <f>M711+M714</f>
        <v>439.8</v>
      </c>
      <c r="N710" s="44">
        <f>N711+N714</f>
        <v>437.5</v>
      </c>
      <c r="O710" s="40">
        <f t="shared" si="171"/>
        <v>99.47703501591633</v>
      </c>
    </row>
    <row r="711" spans="1:15" s="5" customFormat="1" ht="18.75">
      <c r="A711" s="69"/>
      <c r="B711" s="41" t="s">
        <v>52</v>
      </c>
      <c r="C711" s="42" t="s">
        <v>13</v>
      </c>
      <c r="D711" s="42" t="s">
        <v>511</v>
      </c>
      <c r="E711" s="42" t="s">
        <v>438</v>
      </c>
      <c r="F711" s="42" t="s">
        <v>53</v>
      </c>
      <c r="G711" s="42"/>
      <c r="H711" s="43">
        <f t="shared" si="184"/>
        <v>218800</v>
      </c>
      <c r="I711" s="43">
        <f t="shared" si="184"/>
        <v>-20700</v>
      </c>
      <c r="J711" s="43">
        <f t="shared" si="184"/>
        <v>0</v>
      </c>
      <c r="K711" s="39">
        <f t="shared" si="176"/>
        <v>198100</v>
      </c>
      <c r="L711" s="44">
        <f aca="true" t="shared" si="185" ref="L711:N712">L712</f>
        <v>305.8</v>
      </c>
      <c r="M711" s="44">
        <f t="shared" si="185"/>
        <v>305.8</v>
      </c>
      <c r="N711" s="44">
        <f t="shared" si="185"/>
        <v>303.5</v>
      </c>
      <c r="O711" s="40">
        <f t="shared" si="171"/>
        <v>99.24787442773054</v>
      </c>
    </row>
    <row r="712" spans="1:15" s="5" customFormat="1" ht="18.75">
      <c r="A712" s="69"/>
      <c r="B712" s="54" t="s">
        <v>474</v>
      </c>
      <c r="C712" s="42" t="s">
        <v>13</v>
      </c>
      <c r="D712" s="42" t="s">
        <v>511</v>
      </c>
      <c r="E712" s="42" t="s">
        <v>438</v>
      </c>
      <c r="F712" s="42" t="s">
        <v>54</v>
      </c>
      <c r="G712" s="42"/>
      <c r="H712" s="43">
        <f t="shared" si="184"/>
        <v>218800</v>
      </c>
      <c r="I712" s="43">
        <f t="shared" si="184"/>
        <v>-20700</v>
      </c>
      <c r="J712" s="43">
        <f t="shared" si="184"/>
        <v>0</v>
      </c>
      <c r="K712" s="39">
        <f t="shared" si="176"/>
        <v>198100</v>
      </c>
      <c r="L712" s="44">
        <f t="shared" si="185"/>
        <v>305.8</v>
      </c>
      <c r="M712" s="44">
        <f t="shared" si="185"/>
        <v>305.8</v>
      </c>
      <c r="N712" s="44">
        <f t="shared" si="185"/>
        <v>303.5</v>
      </c>
      <c r="O712" s="40">
        <f t="shared" si="171"/>
        <v>99.24787442773054</v>
      </c>
    </row>
    <row r="713" spans="1:15" s="5" customFormat="1" ht="18.75" customHeight="1">
      <c r="A713" s="69"/>
      <c r="B713" s="41" t="s">
        <v>476</v>
      </c>
      <c r="C713" s="42" t="s">
        <v>13</v>
      </c>
      <c r="D713" s="42" t="s">
        <v>511</v>
      </c>
      <c r="E713" s="42" t="s">
        <v>438</v>
      </c>
      <c r="F713" s="42" t="s">
        <v>54</v>
      </c>
      <c r="G713" s="42" t="s">
        <v>477</v>
      </c>
      <c r="H713" s="43">
        <v>218800</v>
      </c>
      <c r="I713" s="43">
        <v>-20700</v>
      </c>
      <c r="J713" s="43"/>
      <c r="K713" s="39">
        <f t="shared" si="176"/>
        <v>198100</v>
      </c>
      <c r="L713" s="44">
        <v>305.8</v>
      </c>
      <c r="M713" s="44">
        <v>305.8</v>
      </c>
      <c r="N713" s="47">
        <v>303.5</v>
      </c>
      <c r="O713" s="40">
        <f t="shared" si="171"/>
        <v>99.24787442773054</v>
      </c>
    </row>
    <row r="714" spans="1:15" s="5" customFormat="1" ht="18.75" customHeight="1">
      <c r="A714" s="69"/>
      <c r="B714" s="41" t="s">
        <v>55</v>
      </c>
      <c r="C714" s="42" t="s">
        <v>13</v>
      </c>
      <c r="D714" s="42" t="s">
        <v>511</v>
      </c>
      <c r="E714" s="42" t="s">
        <v>438</v>
      </c>
      <c r="F714" s="42" t="s">
        <v>56</v>
      </c>
      <c r="G714" s="42"/>
      <c r="H714" s="43"/>
      <c r="I714" s="43"/>
      <c r="J714" s="43"/>
      <c r="K714" s="39"/>
      <c r="L714" s="44">
        <f aca="true" t="shared" si="186" ref="L714:N715">SUM(L715)</f>
        <v>134</v>
      </c>
      <c r="M714" s="44">
        <f t="shared" si="186"/>
        <v>134</v>
      </c>
      <c r="N714" s="44">
        <f t="shared" si="186"/>
        <v>134</v>
      </c>
      <c r="O714" s="40">
        <f t="shared" si="171"/>
        <v>100</v>
      </c>
    </row>
    <row r="715" spans="1:15" s="5" customFormat="1" ht="18.75" customHeight="1">
      <c r="A715" s="69"/>
      <c r="B715" s="54" t="s">
        <v>474</v>
      </c>
      <c r="C715" s="42" t="s">
        <v>13</v>
      </c>
      <c r="D715" s="42" t="s">
        <v>511</v>
      </c>
      <c r="E715" s="42" t="s">
        <v>438</v>
      </c>
      <c r="F715" s="42" t="s">
        <v>57</v>
      </c>
      <c r="G715" s="42"/>
      <c r="H715" s="43"/>
      <c r="I715" s="43"/>
      <c r="J715" s="43"/>
      <c r="K715" s="39"/>
      <c r="L715" s="44">
        <f t="shared" si="186"/>
        <v>134</v>
      </c>
      <c r="M715" s="44">
        <f t="shared" si="186"/>
        <v>134</v>
      </c>
      <c r="N715" s="44">
        <f t="shared" si="186"/>
        <v>134</v>
      </c>
      <c r="O715" s="40">
        <f t="shared" si="171"/>
        <v>100</v>
      </c>
    </row>
    <row r="716" spans="1:15" s="5" customFormat="1" ht="18.75" customHeight="1">
      <c r="A716" s="69"/>
      <c r="B716" s="41" t="s">
        <v>476</v>
      </c>
      <c r="C716" s="42" t="s">
        <v>13</v>
      </c>
      <c r="D716" s="42" t="s">
        <v>511</v>
      </c>
      <c r="E716" s="42" t="s">
        <v>438</v>
      </c>
      <c r="F716" s="42" t="s">
        <v>57</v>
      </c>
      <c r="G716" s="42" t="s">
        <v>477</v>
      </c>
      <c r="H716" s="43"/>
      <c r="I716" s="43"/>
      <c r="J716" s="43"/>
      <c r="K716" s="39"/>
      <c r="L716" s="44">
        <v>134</v>
      </c>
      <c r="M716" s="44">
        <v>134</v>
      </c>
      <c r="N716" s="47">
        <v>134</v>
      </c>
      <c r="O716" s="40">
        <f t="shared" si="171"/>
        <v>100</v>
      </c>
    </row>
    <row r="717" spans="1:15" s="5" customFormat="1" ht="18.75">
      <c r="A717" s="69" t="s">
        <v>576</v>
      </c>
      <c r="B717" s="41" t="s">
        <v>70</v>
      </c>
      <c r="C717" s="42" t="s">
        <v>13</v>
      </c>
      <c r="D717" s="42" t="s">
        <v>511</v>
      </c>
      <c r="E717" s="42" t="s">
        <v>452</v>
      </c>
      <c r="F717" s="42"/>
      <c r="G717" s="42"/>
      <c r="H717" s="43">
        <f>SUM(H718,H721)</f>
        <v>60390796.09</v>
      </c>
      <c r="I717" s="43">
        <f>SUM(I718,I721)</f>
        <v>-360600</v>
      </c>
      <c r="J717" s="43">
        <f>SUM(J718,J721)</f>
        <v>0</v>
      </c>
      <c r="K717" s="39">
        <f t="shared" si="176"/>
        <v>60030196.09</v>
      </c>
      <c r="L717" s="44">
        <f>SUM(L718,L721)</f>
        <v>56831.899999999994</v>
      </c>
      <c r="M717" s="44">
        <f>SUM(M718,M721)</f>
        <v>56831.899999999994</v>
      </c>
      <c r="N717" s="44">
        <f>SUM(N718,N721)</f>
        <v>55969</v>
      </c>
      <c r="O717" s="40">
        <f t="shared" si="171"/>
        <v>98.48166258738492</v>
      </c>
    </row>
    <row r="718" spans="1:15" s="5" customFormat="1" ht="18.75">
      <c r="A718" s="69"/>
      <c r="B718" s="41" t="s">
        <v>71</v>
      </c>
      <c r="C718" s="42" t="s">
        <v>13</v>
      </c>
      <c r="D718" s="42" t="s">
        <v>511</v>
      </c>
      <c r="E718" s="42" t="s">
        <v>452</v>
      </c>
      <c r="F718" s="42" t="s">
        <v>72</v>
      </c>
      <c r="G718" s="42"/>
      <c r="H718" s="43">
        <f aca="true" t="shared" si="187" ref="H718:N719">H719</f>
        <v>53929700</v>
      </c>
      <c r="I718" s="43">
        <f t="shared" si="187"/>
        <v>-360600</v>
      </c>
      <c r="J718" s="43">
        <f t="shared" si="187"/>
        <v>0</v>
      </c>
      <c r="K718" s="39">
        <f t="shared" si="176"/>
        <v>53569100</v>
      </c>
      <c r="L718" s="44">
        <f t="shared" si="187"/>
        <v>50815.7</v>
      </c>
      <c r="M718" s="44">
        <f t="shared" si="187"/>
        <v>50815.7</v>
      </c>
      <c r="N718" s="44">
        <f t="shared" si="187"/>
        <v>50525.8</v>
      </c>
      <c r="O718" s="40">
        <f t="shared" si="171"/>
        <v>99.42950702243598</v>
      </c>
    </row>
    <row r="719" spans="1:15" s="5" customFormat="1" ht="18.75">
      <c r="A719" s="69"/>
      <c r="B719" s="54" t="s">
        <v>474</v>
      </c>
      <c r="C719" s="42" t="s">
        <v>13</v>
      </c>
      <c r="D719" s="42" t="s">
        <v>511</v>
      </c>
      <c r="E719" s="42" t="s">
        <v>452</v>
      </c>
      <c r="F719" s="42" t="s">
        <v>73</v>
      </c>
      <c r="G719" s="42"/>
      <c r="H719" s="43">
        <f t="shared" si="187"/>
        <v>53929700</v>
      </c>
      <c r="I719" s="43">
        <f t="shared" si="187"/>
        <v>-360600</v>
      </c>
      <c r="J719" s="43">
        <f t="shared" si="187"/>
        <v>0</v>
      </c>
      <c r="K719" s="39">
        <f t="shared" si="176"/>
        <v>53569100</v>
      </c>
      <c r="L719" s="44">
        <f t="shared" si="187"/>
        <v>50815.7</v>
      </c>
      <c r="M719" s="44">
        <f t="shared" si="187"/>
        <v>50815.7</v>
      </c>
      <c r="N719" s="44">
        <f t="shared" si="187"/>
        <v>50525.8</v>
      </c>
      <c r="O719" s="40">
        <f t="shared" si="171"/>
        <v>99.42950702243598</v>
      </c>
    </row>
    <row r="720" spans="1:15" s="5" customFormat="1" ht="20.25" customHeight="1">
      <c r="A720" s="69"/>
      <c r="B720" s="41" t="s">
        <v>476</v>
      </c>
      <c r="C720" s="42" t="s">
        <v>13</v>
      </c>
      <c r="D720" s="42" t="s">
        <v>511</v>
      </c>
      <c r="E720" s="42" t="s">
        <v>452</v>
      </c>
      <c r="F720" s="42" t="s">
        <v>73</v>
      </c>
      <c r="G720" s="42" t="s">
        <v>477</v>
      </c>
      <c r="H720" s="43">
        <v>53929700</v>
      </c>
      <c r="I720" s="43">
        <v>-360600</v>
      </c>
      <c r="J720" s="43"/>
      <c r="K720" s="39">
        <f t="shared" si="176"/>
        <v>53569100</v>
      </c>
      <c r="L720" s="44">
        <v>50815.7</v>
      </c>
      <c r="M720" s="44">
        <v>50815.7</v>
      </c>
      <c r="N720" s="47">
        <v>50525.8</v>
      </c>
      <c r="O720" s="40">
        <f t="shared" si="171"/>
        <v>99.42950702243598</v>
      </c>
    </row>
    <row r="721" spans="1:15" s="5" customFormat="1" ht="17.25" customHeight="1">
      <c r="A721" s="69"/>
      <c r="B721" s="41" t="s">
        <v>606</v>
      </c>
      <c r="C721" s="42" t="s">
        <v>13</v>
      </c>
      <c r="D721" s="42" t="s">
        <v>511</v>
      </c>
      <c r="E721" s="42" t="s">
        <v>452</v>
      </c>
      <c r="F721" s="42" t="s">
        <v>607</v>
      </c>
      <c r="G721" s="42"/>
      <c r="H721" s="43">
        <f>H722</f>
        <v>6461096.09</v>
      </c>
      <c r="I721" s="43">
        <f>I722</f>
        <v>0</v>
      </c>
      <c r="J721" s="43">
        <f>J722</f>
        <v>0</v>
      </c>
      <c r="K721" s="39">
        <f t="shared" si="176"/>
        <v>6461096.09</v>
      </c>
      <c r="L721" s="44">
        <f>L722</f>
        <v>6016.2</v>
      </c>
      <c r="M721" s="44">
        <f>M722</f>
        <v>6016.2</v>
      </c>
      <c r="N721" s="44">
        <f>N722</f>
        <v>5443.2</v>
      </c>
      <c r="O721" s="40">
        <f t="shared" si="171"/>
        <v>90.47571556796649</v>
      </c>
    </row>
    <row r="722" spans="1:15" s="5" customFormat="1" ht="56.25" customHeight="1">
      <c r="A722" s="69"/>
      <c r="B722" s="41" t="s">
        <v>67</v>
      </c>
      <c r="C722" s="42" t="s">
        <v>13</v>
      </c>
      <c r="D722" s="42" t="s">
        <v>511</v>
      </c>
      <c r="E722" s="42" t="s">
        <v>452</v>
      </c>
      <c r="F722" s="42" t="s">
        <v>68</v>
      </c>
      <c r="G722" s="42"/>
      <c r="H722" s="43">
        <f>SUM(H724,H726)</f>
        <v>6461096.09</v>
      </c>
      <c r="I722" s="43">
        <f>SUM(I724,I726)</f>
        <v>0</v>
      </c>
      <c r="J722" s="43">
        <f>SUM(J724,J726)</f>
        <v>0</v>
      </c>
      <c r="K722" s="39">
        <f t="shared" si="176"/>
        <v>6461096.09</v>
      </c>
      <c r="L722" s="44">
        <f>SUM(L724,L726)</f>
        <v>6016.2</v>
      </c>
      <c r="M722" s="44">
        <f>SUM(M724,M726)</f>
        <v>6016.2</v>
      </c>
      <c r="N722" s="44">
        <f>SUM(N724,N726)</f>
        <v>5443.2</v>
      </c>
      <c r="O722" s="40">
        <f t="shared" si="171"/>
        <v>90.47571556796649</v>
      </c>
    </row>
    <row r="723" spans="1:15" s="5" customFormat="1" ht="18" customHeight="1" hidden="1">
      <c r="A723" s="69"/>
      <c r="B723" s="41" t="s">
        <v>476</v>
      </c>
      <c r="C723" s="42" t="s">
        <v>13</v>
      </c>
      <c r="D723" s="42" t="s">
        <v>511</v>
      </c>
      <c r="E723" s="42" t="s">
        <v>452</v>
      </c>
      <c r="F723" s="42" t="s">
        <v>68</v>
      </c>
      <c r="G723" s="42" t="s">
        <v>477</v>
      </c>
      <c r="H723" s="43"/>
      <c r="I723" s="43"/>
      <c r="J723" s="43"/>
      <c r="K723" s="39">
        <f t="shared" si="176"/>
        <v>0</v>
      </c>
      <c r="L723" s="44">
        <v>0</v>
      </c>
      <c r="M723" s="44">
        <v>0</v>
      </c>
      <c r="N723" s="47"/>
      <c r="O723" s="40" t="e">
        <f t="shared" si="171"/>
        <v>#DIV/0!</v>
      </c>
    </row>
    <row r="724" spans="1:15" s="5" customFormat="1" ht="56.25" customHeight="1">
      <c r="A724" s="69"/>
      <c r="B724" s="41" t="s">
        <v>577</v>
      </c>
      <c r="C724" s="42" t="s">
        <v>13</v>
      </c>
      <c r="D724" s="42" t="s">
        <v>511</v>
      </c>
      <c r="E724" s="42" t="s">
        <v>452</v>
      </c>
      <c r="F724" s="42" t="s">
        <v>408</v>
      </c>
      <c r="G724" s="42"/>
      <c r="H724" s="43">
        <f>H725</f>
        <v>670751.68</v>
      </c>
      <c r="I724" s="43">
        <f>I725</f>
        <v>0</v>
      </c>
      <c r="J724" s="43">
        <f>J725</f>
        <v>0</v>
      </c>
      <c r="K724" s="39">
        <f t="shared" si="176"/>
        <v>670751.68</v>
      </c>
      <c r="L724" s="44">
        <f>L725</f>
        <v>4946</v>
      </c>
      <c r="M724" s="44">
        <f>M725</f>
        <v>4946</v>
      </c>
      <c r="N724" s="44">
        <f>N725</f>
        <v>4787.5</v>
      </c>
      <c r="O724" s="40">
        <f t="shared" si="171"/>
        <v>96.7953902143146</v>
      </c>
    </row>
    <row r="725" spans="1:15" s="5" customFormat="1" ht="18.75" customHeight="1">
      <c r="A725" s="69"/>
      <c r="B725" s="41" t="s">
        <v>476</v>
      </c>
      <c r="C725" s="42" t="s">
        <v>13</v>
      </c>
      <c r="D725" s="42" t="s">
        <v>511</v>
      </c>
      <c r="E725" s="42" t="s">
        <v>452</v>
      </c>
      <c r="F725" s="42" t="s">
        <v>408</v>
      </c>
      <c r="G725" s="42" t="s">
        <v>477</v>
      </c>
      <c r="H725" s="43">
        <v>670751.68</v>
      </c>
      <c r="I725" s="43"/>
      <c r="J725" s="43"/>
      <c r="K725" s="39">
        <f t="shared" si="176"/>
        <v>670751.68</v>
      </c>
      <c r="L725" s="44">
        <v>4946</v>
      </c>
      <c r="M725" s="44">
        <v>4946</v>
      </c>
      <c r="N725" s="47">
        <v>4787.5</v>
      </c>
      <c r="O725" s="40">
        <f t="shared" si="171"/>
        <v>96.7953902143146</v>
      </c>
    </row>
    <row r="726" spans="1:15" s="5" customFormat="1" ht="20.25" customHeight="1">
      <c r="A726" s="69"/>
      <c r="B726" s="41" t="s">
        <v>409</v>
      </c>
      <c r="C726" s="42" t="s">
        <v>13</v>
      </c>
      <c r="D726" s="42" t="s">
        <v>511</v>
      </c>
      <c r="E726" s="42" t="s">
        <v>452</v>
      </c>
      <c r="F726" s="42" t="s">
        <v>410</v>
      </c>
      <c r="G726" s="42"/>
      <c r="H726" s="43">
        <f>H727</f>
        <v>5790344.41</v>
      </c>
      <c r="I726" s="43">
        <f>I727</f>
        <v>0</v>
      </c>
      <c r="J726" s="43">
        <f>J727</f>
        <v>0</v>
      </c>
      <c r="K726" s="39">
        <f t="shared" si="176"/>
        <v>5790344.41</v>
      </c>
      <c r="L726" s="44">
        <f>L727</f>
        <v>1070.2</v>
      </c>
      <c r="M726" s="44">
        <f>M727</f>
        <v>1070.2</v>
      </c>
      <c r="N726" s="44">
        <f>N727</f>
        <v>655.7</v>
      </c>
      <c r="O726" s="40">
        <f t="shared" si="171"/>
        <v>61.26892169687908</v>
      </c>
    </row>
    <row r="727" spans="1:15" s="5" customFormat="1" ht="20.25" customHeight="1">
      <c r="A727" s="69"/>
      <c r="B727" s="41" t="s">
        <v>476</v>
      </c>
      <c r="C727" s="42" t="s">
        <v>13</v>
      </c>
      <c r="D727" s="42" t="s">
        <v>511</v>
      </c>
      <c r="E727" s="42" t="s">
        <v>452</v>
      </c>
      <c r="F727" s="42" t="s">
        <v>410</v>
      </c>
      <c r="G727" s="42" t="s">
        <v>477</v>
      </c>
      <c r="H727" s="43">
        <v>5790344.41</v>
      </c>
      <c r="I727" s="43"/>
      <c r="J727" s="43"/>
      <c r="K727" s="39">
        <f t="shared" si="176"/>
        <v>5790344.41</v>
      </c>
      <c r="L727" s="44">
        <v>1070.2</v>
      </c>
      <c r="M727" s="44">
        <v>1070.2</v>
      </c>
      <c r="N727" s="47">
        <v>655.7</v>
      </c>
      <c r="O727" s="40">
        <f t="shared" si="171"/>
        <v>61.26892169687908</v>
      </c>
    </row>
    <row r="728" spans="1:15" s="5" customFormat="1" ht="37.5" customHeight="1">
      <c r="A728" s="69" t="s">
        <v>578</v>
      </c>
      <c r="B728" s="41" t="s">
        <v>74</v>
      </c>
      <c r="C728" s="42" t="s">
        <v>13</v>
      </c>
      <c r="D728" s="42" t="s">
        <v>511</v>
      </c>
      <c r="E728" s="42" t="s">
        <v>8</v>
      </c>
      <c r="F728" s="42"/>
      <c r="G728" s="42"/>
      <c r="H728" s="43">
        <f aca="true" t="shared" si="188" ref="H728:N730">H729</f>
        <v>2214200</v>
      </c>
      <c r="I728" s="43">
        <f t="shared" si="188"/>
        <v>-1400</v>
      </c>
      <c r="J728" s="43">
        <f t="shared" si="188"/>
        <v>0</v>
      </c>
      <c r="K728" s="39">
        <f t="shared" si="176"/>
        <v>2212800</v>
      </c>
      <c r="L728" s="44">
        <f t="shared" si="188"/>
        <v>2314.8</v>
      </c>
      <c r="M728" s="44">
        <f t="shared" si="188"/>
        <v>2314.8</v>
      </c>
      <c r="N728" s="44">
        <f t="shared" si="188"/>
        <v>2261.6</v>
      </c>
      <c r="O728" s="40">
        <f t="shared" si="171"/>
        <v>97.70174529116986</v>
      </c>
    </row>
    <row r="729" spans="1:15" s="5" customFormat="1" ht="20.25" customHeight="1">
      <c r="A729" s="69"/>
      <c r="B729" s="41" t="s">
        <v>75</v>
      </c>
      <c r="C729" s="42" t="s">
        <v>13</v>
      </c>
      <c r="D729" s="42" t="s">
        <v>511</v>
      </c>
      <c r="E729" s="42" t="s">
        <v>8</v>
      </c>
      <c r="F729" s="42" t="s">
        <v>76</v>
      </c>
      <c r="G729" s="42"/>
      <c r="H729" s="43">
        <f t="shared" si="188"/>
        <v>2214200</v>
      </c>
      <c r="I729" s="43">
        <f t="shared" si="188"/>
        <v>-1400</v>
      </c>
      <c r="J729" s="43">
        <f t="shared" si="188"/>
        <v>0</v>
      </c>
      <c r="K729" s="39">
        <f t="shared" si="176"/>
        <v>2212800</v>
      </c>
      <c r="L729" s="44">
        <f t="shared" si="188"/>
        <v>2314.8</v>
      </c>
      <c r="M729" s="44">
        <f t="shared" si="188"/>
        <v>2314.8</v>
      </c>
      <c r="N729" s="44">
        <f t="shared" si="188"/>
        <v>2261.6</v>
      </c>
      <c r="O729" s="40">
        <f t="shared" si="171"/>
        <v>97.70174529116986</v>
      </c>
    </row>
    <row r="730" spans="1:15" s="5" customFormat="1" ht="18.75">
      <c r="A730" s="69"/>
      <c r="B730" s="54" t="s">
        <v>474</v>
      </c>
      <c r="C730" s="42" t="s">
        <v>13</v>
      </c>
      <c r="D730" s="42" t="s">
        <v>511</v>
      </c>
      <c r="E730" s="42" t="s">
        <v>8</v>
      </c>
      <c r="F730" s="42" t="s">
        <v>77</v>
      </c>
      <c r="G730" s="42"/>
      <c r="H730" s="43">
        <f t="shared" si="188"/>
        <v>2214200</v>
      </c>
      <c r="I730" s="43">
        <f t="shared" si="188"/>
        <v>-1400</v>
      </c>
      <c r="J730" s="43">
        <f t="shared" si="188"/>
        <v>0</v>
      </c>
      <c r="K730" s="39">
        <f t="shared" si="176"/>
        <v>2212800</v>
      </c>
      <c r="L730" s="44">
        <f t="shared" si="188"/>
        <v>2314.8</v>
      </c>
      <c r="M730" s="44">
        <f t="shared" si="188"/>
        <v>2314.8</v>
      </c>
      <c r="N730" s="44">
        <f t="shared" si="188"/>
        <v>2261.6</v>
      </c>
      <c r="O730" s="40">
        <f t="shared" si="171"/>
        <v>97.70174529116986</v>
      </c>
    </row>
    <row r="731" spans="1:15" s="5" customFormat="1" ht="19.5" customHeight="1">
      <c r="A731" s="69"/>
      <c r="B731" s="41" t="s">
        <v>476</v>
      </c>
      <c r="C731" s="42" t="s">
        <v>13</v>
      </c>
      <c r="D731" s="42" t="s">
        <v>511</v>
      </c>
      <c r="E731" s="42" t="s">
        <v>8</v>
      </c>
      <c r="F731" s="42" t="s">
        <v>77</v>
      </c>
      <c r="G731" s="42" t="s">
        <v>477</v>
      </c>
      <c r="H731" s="43">
        <v>2214200</v>
      </c>
      <c r="I731" s="43">
        <v>-1400</v>
      </c>
      <c r="J731" s="43"/>
      <c r="K731" s="39">
        <f t="shared" si="176"/>
        <v>2212800</v>
      </c>
      <c r="L731" s="44">
        <v>2314.8</v>
      </c>
      <c r="M731" s="44">
        <v>2314.8</v>
      </c>
      <c r="N731" s="47">
        <v>2261.6</v>
      </c>
      <c r="O731" s="40">
        <f t="shared" si="171"/>
        <v>97.70174529116986</v>
      </c>
    </row>
    <row r="732" spans="1:15" s="5" customFormat="1" ht="39.75" customHeight="1">
      <c r="A732" s="69" t="s">
        <v>579</v>
      </c>
      <c r="B732" s="41" t="s">
        <v>538</v>
      </c>
      <c r="C732" s="42" t="s">
        <v>13</v>
      </c>
      <c r="D732" s="42" t="s">
        <v>511</v>
      </c>
      <c r="E732" s="42" t="s">
        <v>516</v>
      </c>
      <c r="F732" s="42"/>
      <c r="G732" s="42"/>
      <c r="H732" s="43">
        <f>SUM(H733,H736,H742)</f>
        <v>11946300</v>
      </c>
      <c r="I732" s="43">
        <f>SUM(I733,I736,I742)</f>
        <v>-143200</v>
      </c>
      <c r="J732" s="43">
        <f>SUM(J733,J736,J742)</f>
        <v>0</v>
      </c>
      <c r="K732" s="39">
        <f t="shared" si="176"/>
        <v>11803100</v>
      </c>
      <c r="L732" s="44">
        <f>SUM(L733,L736,L739,L742)</f>
        <v>16341.3</v>
      </c>
      <c r="M732" s="44">
        <f>SUM(M733,M736,M739,M742)</f>
        <v>16341.3</v>
      </c>
      <c r="N732" s="44">
        <f>SUM(N733,N736,N739,N742)</f>
        <v>16307.699999999999</v>
      </c>
      <c r="O732" s="40">
        <f t="shared" si="171"/>
        <v>99.79438600356153</v>
      </c>
    </row>
    <row r="733" spans="1:15" s="5" customFormat="1" ht="56.25" customHeight="1">
      <c r="A733" s="69"/>
      <c r="B733" s="41" t="s">
        <v>445</v>
      </c>
      <c r="C733" s="42" t="s">
        <v>13</v>
      </c>
      <c r="D733" s="42" t="s">
        <v>511</v>
      </c>
      <c r="E733" s="42" t="s">
        <v>516</v>
      </c>
      <c r="F733" s="42" t="s">
        <v>446</v>
      </c>
      <c r="G733" s="42"/>
      <c r="H733" s="43">
        <f aca="true" t="shared" si="189" ref="H733:N734">H734</f>
        <v>6291900</v>
      </c>
      <c r="I733" s="43">
        <f t="shared" si="189"/>
        <v>-51000</v>
      </c>
      <c r="J733" s="43">
        <f t="shared" si="189"/>
        <v>0</v>
      </c>
      <c r="K733" s="39">
        <f t="shared" si="176"/>
        <v>6240900</v>
      </c>
      <c r="L733" s="44">
        <f t="shared" si="189"/>
        <v>6599.5</v>
      </c>
      <c r="M733" s="44">
        <f t="shared" si="189"/>
        <v>6599.5</v>
      </c>
      <c r="N733" s="44">
        <f t="shared" si="189"/>
        <v>6569.5</v>
      </c>
      <c r="O733" s="40">
        <f t="shared" si="171"/>
        <v>99.54542010758391</v>
      </c>
    </row>
    <row r="734" spans="1:15" s="5" customFormat="1" ht="18.75">
      <c r="A734" s="69"/>
      <c r="B734" s="41" t="s">
        <v>439</v>
      </c>
      <c r="C734" s="42" t="s">
        <v>13</v>
      </c>
      <c r="D734" s="42" t="s">
        <v>511</v>
      </c>
      <c r="E734" s="42" t="s">
        <v>516</v>
      </c>
      <c r="F734" s="42" t="s">
        <v>447</v>
      </c>
      <c r="G734" s="42"/>
      <c r="H734" s="43">
        <f t="shared" si="189"/>
        <v>6291900</v>
      </c>
      <c r="I734" s="43">
        <f t="shared" si="189"/>
        <v>-51000</v>
      </c>
      <c r="J734" s="43">
        <f t="shared" si="189"/>
        <v>0</v>
      </c>
      <c r="K734" s="39">
        <f t="shared" si="176"/>
        <v>6240900</v>
      </c>
      <c r="L734" s="44">
        <f t="shared" si="189"/>
        <v>6599.5</v>
      </c>
      <c r="M734" s="44">
        <f t="shared" si="189"/>
        <v>6599.5</v>
      </c>
      <c r="N734" s="44">
        <f t="shared" si="189"/>
        <v>6569.5</v>
      </c>
      <c r="O734" s="40">
        <f t="shared" si="171"/>
        <v>99.54542010758391</v>
      </c>
    </row>
    <row r="735" spans="1:15" s="5" customFormat="1" ht="18.75">
      <c r="A735" s="69"/>
      <c r="B735" s="41" t="s">
        <v>138</v>
      </c>
      <c r="C735" s="42" t="s">
        <v>13</v>
      </c>
      <c r="D735" s="42" t="s">
        <v>511</v>
      </c>
      <c r="E735" s="42" t="s">
        <v>516</v>
      </c>
      <c r="F735" s="42" t="s">
        <v>447</v>
      </c>
      <c r="G735" s="42" t="s">
        <v>139</v>
      </c>
      <c r="H735" s="43">
        <v>6291900</v>
      </c>
      <c r="I735" s="43">
        <v>-51000</v>
      </c>
      <c r="J735" s="43"/>
      <c r="K735" s="39">
        <f t="shared" si="176"/>
        <v>6240900</v>
      </c>
      <c r="L735" s="44">
        <v>6599.5</v>
      </c>
      <c r="M735" s="44">
        <v>6599.5</v>
      </c>
      <c r="N735" s="47">
        <v>6569.5</v>
      </c>
      <c r="O735" s="40">
        <f t="shared" si="171"/>
        <v>99.54542010758391</v>
      </c>
    </row>
    <row r="736" spans="1:15" s="5" customFormat="1" ht="18.75">
      <c r="A736" s="69"/>
      <c r="B736" s="41" t="s">
        <v>22</v>
      </c>
      <c r="C736" s="42" t="s">
        <v>13</v>
      </c>
      <c r="D736" s="42" t="s">
        <v>511</v>
      </c>
      <c r="E736" s="42" t="s">
        <v>516</v>
      </c>
      <c r="F736" s="42" t="s">
        <v>527</v>
      </c>
      <c r="G736" s="42"/>
      <c r="H736" s="43">
        <f aca="true" t="shared" si="190" ref="H736:J737">H737</f>
        <v>1634000</v>
      </c>
      <c r="I736" s="43">
        <f t="shared" si="190"/>
        <v>0</v>
      </c>
      <c r="J736" s="43">
        <f t="shared" si="190"/>
        <v>0</v>
      </c>
      <c r="K736" s="39">
        <f t="shared" si="176"/>
        <v>1634000</v>
      </c>
      <c r="L736" s="44">
        <f aca="true" t="shared" si="191" ref="L736:N737">L737</f>
        <v>3466</v>
      </c>
      <c r="M736" s="44">
        <f t="shared" si="191"/>
        <v>3466</v>
      </c>
      <c r="N736" s="44">
        <f t="shared" si="191"/>
        <v>3466</v>
      </c>
      <c r="O736" s="40">
        <f t="shared" si="171"/>
        <v>100</v>
      </c>
    </row>
    <row r="737" spans="1:15" s="5" customFormat="1" ht="56.25">
      <c r="A737" s="69"/>
      <c r="B737" s="41" t="s">
        <v>176</v>
      </c>
      <c r="C737" s="42" t="s">
        <v>13</v>
      </c>
      <c r="D737" s="42" t="s">
        <v>511</v>
      </c>
      <c r="E737" s="42" t="s">
        <v>516</v>
      </c>
      <c r="F737" s="42" t="s">
        <v>177</v>
      </c>
      <c r="G737" s="42"/>
      <c r="H737" s="43">
        <f t="shared" si="190"/>
        <v>1634000</v>
      </c>
      <c r="I737" s="43">
        <f t="shared" si="190"/>
        <v>0</v>
      </c>
      <c r="J737" s="43">
        <f t="shared" si="190"/>
        <v>0</v>
      </c>
      <c r="K737" s="39">
        <f t="shared" si="176"/>
        <v>1634000</v>
      </c>
      <c r="L737" s="44">
        <f t="shared" si="191"/>
        <v>3466</v>
      </c>
      <c r="M737" s="44">
        <f t="shared" si="191"/>
        <v>3466</v>
      </c>
      <c r="N737" s="44">
        <f t="shared" si="191"/>
        <v>3466</v>
      </c>
      <c r="O737" s="40">
        <f t="shared" si="171"/>
        <v>100</v>
      </c>
    </row>
    <row r="738" spans="1:15" s="5" customFormat="1" ht="37.5">
      <c r="A738" s="69"/>
      <c r="B738" s="41" t="s">
        <v>120</v>
      </c>
      <c r="C738" s="42" t="s">
        <v>13</v>
      </c>
      <c r="D738" s="42" t="s">
        <v>511</v>
      </c>
      <c r="E738" s="42" t="s">
        <v>516</v>
      </c>
      <c r="F738" s="42" t="s">
        <v>177</v>
      </c>
      <c r="G738" s="42" t="s">
        <v>542</v>
      </c>
      <c r="H738" s="43">
        <v>1634000</v>
      </c>
      <c r="I738" s="43"/>
      <c r="J738" s="43"/>
      <c r="K738" s="39">
        <f t="shared" si="176"/>
        <v>1634000</v>
      </c>
      <c r="L738" s="44">
        <v>3466</v>
      </c>
      <c r="M738" s="44">
        <v>3466</v>
      </c>
      <c r="N738" s="47">
        <v>3466</v>
      </c>
      <c r="O738" s="40">
        <f t="shared" si="171"/>
        <v>100</v>
      </c>
    </row>
    <row r="739" spans="1:15" s="5" customFormat="1" ht="18.75">
      <c r="A739" s="69"/>
      <c r="B739" s="41" t="s">
        <v>211</v>
      </c>
      <c r="C739" s="42" t="s">
        <v>13</v>
      </c>
      <c r="D739" s="42" t="s">
        <v>511</v>
      </c>
      <c r="E739" s="42" t="s">
        <v>516</v>
      </c>
      <c r="F739" s="42" t="s">
        <v>212</v>
      </c>
      <c r="G739" s="42"/>
      <c r="H739" s="43"/>
      <c r="I739" s="43"/>
      <c r="J739" s="43"/>
      <c r="K739" s="39"/>
      <c r="L739" s="44">
        <f aca="true" t="shared" si="192" ref="L739:N740">SUM(L740)</f>
        <v>573.8</v>
      </c>
      <c r="M739" s="44">
        <f t="shared" si="192"/>
        <v>573.8</v>
      </c>
      <c r="N739" s="44">
        <f t="shared" si="192"/>
        <v>573.8</v>
      </c>
      <c r="O739" s="40">
        <f t="shared" si="171"/>
        <v>100</v>
      </c>
    </row>
    <row r="740" spans="1:15" s="5" customFormat="1" ht="56.25">
      <c r="A740" s="69"/>
      <c r="B740" s="41" t="s">
        <v>39</v>
      </c>
      <c r="C740" s="42" t="s">
        <v>13</v>
      </c>
      <c r="D740" s="42" t="s">
        <v>511</v>
      </c>
      <c r="E740" s="42" t="s">
        <v>516</v>
      </c>
      <c r="F740" s="42" t="s">
        <v>40</v>
      </c>
      <c r="G740" s="42"/>
      <c r="H740" s="43"/>
      <c r="I740" s="43"/>
      <c r="J740" s="43"/>
      <c r="K740" s="39"/>
      <c r="L740" s="44">
        <f t="shared" si="192"/>
        <v>573.8</v>
      </c>
      <c r="M740" s="44">
        <f t="shared" si="192"/>
        <v>573.8</v>
      </c>
      <c r="N740" s="44">
        <f t="shared" si="192"/>
        <v>573.8</v>
      </c>
      <c r="O740" s="40">
        <f t="shared" si="171"/>
        <v>100</v>
      </c>
    </row>
    <row r="741" spans="1:15" s="5" customFormat="1" ht="37.5">
      <c r="A741" s="69"/>
      <c r="B741" s="41" t="s">
        <v>120</v>
      </c>
      <c r="C741" s="42" t="s">
        <v>13</v>
      </c>
      <c r="D741" s="42" t="s">
        <v>511</v>
      </c>
      <c r="E741" s="42" t="s">
        <v>516</v>
      </c>
      <c r="F741" s="42" t="s">
        <v>40</v>
      </c>
      <c r="G741" s="42" t="s">
        <v>542</v>
      </c>
      <c r="H741" s="43"/>
      <c r="I741" s="43"/>
      <c r="J741" s="43"/>
      <c r="K741" s="39"/>
      <c r="L741" s="44">
        <v>573.8</v>
      </c>
      <c r="M741" s="44">
        <v>573.8</v>
      </c>
      <c r="N741" s="47">
        <v>573.8</v>
      </c>
      <c r="O741" s="40">
        <f t="shared" si="171"/>
        <v>100</v>
      </c>
    </row>
    <row r="742" spans="1:15" s="5" customFormat="1" ht="21" customHeight="1">
      <c r="A742" s="69"/>
      <c r="B742" s="41" t="s">
        <v>154</v>
      </c>
      <c r="C742" s="42" t="s">
        <v>13</v>
      </c>
      <c r="D742" s="42" t="s">
        <v>511</v>
      </c>
      <c r="E742" s="42" t="s">
        <v>516</v>
      </c>
      <c r="F742" s="42" t="s">
        <v>530</v>
      </c>
      <c r="G742" s="42"/>
      <c r="H742" s="43">
        <f>SUM(H743,H745,H747,H751)</f>
        <v>4020400</v>
      </c>
      <c r="I742" s="43">
        <f>SUM(I743,I745,I747,I751)</f>
        <v>-92200</v>
      </c>
      <c r="J742" s="43">
        <f>SUM(J743,J745,J747,J751)</f>
        <v>0</v>
      </c>
      <c r="K742" s="39">
        <f t="shared" si="176"/>
        <v>3928200</v>
      </c>
      <c r="L742" s="44">
        <f>SUM(L743,L745,L747,L751,L753,L755)</f>
        <v>5702</v>
      </c>
      <c r="M742" s="44">
        <f>SUM(M743,M745,M747,M751,M753,M755)</f>
        <v>5702</v>
      </c>
      <c r="N742" s="44">
        <f>SUM(N743,N745,N747,N751,N753,N755)</f>
        <v>5698.4</v>
      </c>
      <c r="O742" s="40">
        <f t="shared" si="171"/>
        <v>99.93686425815504</v>
      </c>
    </row>
    <row r="743" spans="1:15" s="5" customFormat="1" ht="37.5">
      <c r="A743" s="69"/>
      <c r="B743" s="41" t="s">
        <v>167</v>
      </c>
      <c r="C743" s="42" t="s">
        <v>13</v>
      </c>
      <c r="D743" s="42" t="s">
        <v>511</v>
      </c>
      <c r="E743" s="42" t="s">
        <v>516</v>
      </c>
      <c r="F743" s="42" t="s">
        <v>168</v>
      </c>
      <c r="G743" s="42"/>
      <c r="H743" s="43">
        <f>H744</f>
        <v>20000</v>
      </c>
      <c r="I743" s="43">
        <f>I744</f>
        <v>0</v>
      </c>
      <c r="J743" s="43">
        <f>J744</f>
        <v>0</v>
      </c>
      <c r="K743" s="39">
        <f t="shared" si="176"/>
        <v>20000</v>
      </c>
      <c r="L743" s="44">
        <f>L744</f>
        <v>20</v>
      </c>
      <c r="M743" s="44">
        <f>M744</f>
        <v>20</v>
      </c>
      <c r="N743" s="44">
        <f>N744</f>
        <v>20</v>
      </c>
      <c r="O743" s="40">
        <f aca="true" t="shared" si="193" ref="O743:O814">N743*100/M743</f>
        <v>100</v>
      </c>
    </row>
    <row r="744" spans="1:15" s="5" customFormat="1" ht="39.75" customHeight="1">
      <c r="A744" s="69"/>
      <c r="B744" s="41" t="s">
        <v>120</v>
      </c>
      <c r="C744" s="42" t="s">
        <v>13</v>
      </c>
      <c r="D744" s="42" t="s">
        <v>511</v>
      </c>
      <c r="E744" s="42" t="s">
        <v>516</v>
      </c>
      <c r="F744" s="42" t="s">
        <v>168</v>
      </c>
      <c r="G744" s="42" t="s">
        <v>542</v>
      </c>
      <c r="H744" s="43">
        <v>20000</v>
      </c>
      <c r="I744" s="43"/>
      <c r="J744" s="43"/>
      <c r="K744" s="39">
        <f t="shared" si="176"/>
        <v>20000</v>
      </c>
      <c r="L744" s="44">
        <v>20</v>
      </c>
      <c r="M744" s="44">
        <v>20</v>
      </c>
      <c r="N744" s="47">
        <v>20</v>
      </c>
      <c r="O744" s="40">
        <f t="shared" si="193"/>
        <v>100</v>
      </c>
    </row>
    <row r="745" spans="1:15" s="5" customFormat="1" ht="59.25" customHeight="1" hidden="1">
      <c r="A745" s="69"/>
      <c r="B745" s="41" t="s">
        <v>221</v>
      </c>
      <c r="C745" s="42" t="s">
        <v>13</v>
      </c>
      <c r="D745" s="42" t="s">
        <v>511</v>
      </c>
      <c r="E745" s="42" t="s">
        <v>516</v>
      </c>
      <c r="F745" s="42" t="s">
        <v>61</v>
      </c>
      <c r="G745" s="42"/>
      <c r="H745" s="43">
        <f>H746</f>
        <v>3154300</v>
      </c>
      <c r="I745" s="43">
        <f>I746</f>
        <v>-20600</v>
      </c>
      <c r="J745" s="43">
        <f>J746</f>
        <v>0</v>
      </c>
      <c r="K745" s="39">
        <f t="shared" si="176"/>
        <v>3133700</v>
      </c>
      <c r="L745" s="44">
        <f>L746</f>
        <v>0</v>
      </c>
      <c r="M745" s="44">
        <f>M746</f>
        <v>0</v>
      </c>
      <c r="N745" s="44">
        <f>N746</f>
        <v>0</v>
      </c>
      <c r="O745" s="40" t="e">
        <f t="shared" si="193"/>
        <v>#DIV/0!</v>
      </c>
    </row>
    <row r="746" spans="1:15" s="5" customFormat="1" ht="37.5" hidden="1">
      <c r="A746" s="69"/>
      <c r="B746" s="41" t="s">
        <v>120</v>
      </c>
      <c r="C746" s="42" t="s">
        <v>13</v>
      </c>
      <c r="D746" s="42" t="s">
        <v>511</v>
      </c>
      <c r="E746" s="42" t="s">
        <v>516</v>
      </c>
      <c r="F746" s="42" t="s">
        <v>61</v>
      </c>
      <c r="G746" s="42" t="s">
        <v>542</v>
      </c>
      <c r="H746" s="43">
        <v>3154300</v>
      </c>
      <c r="I746" s="43">
        <v>-20600</v>
      </c>
      <c r="J746" s="43"/>
      <c r="K746" s="39">
        <f t="shared" si="176"/>
        <v>3133700</v>
      </c>
      <c r="L746" s="44"/>
      <c r="M746" s="44"/>
      <c r="N746" s="47"/>
      <c r="O746" s="40" t="e">
        <f t="shared" si="193"/>
        <v>#DIV/0!</v>
      </c>
    </row>
    <row r="747" spans="1:15" s="5" customFormat="1" ht="35.25" customHeight="1">
      <c r="A747" s="69"/>
      <c r="B747" s="41" t="s">
        <v>277</v>
      </c>
      <c r="C747" s="42" t="s">
        <v>13</v>
      </c>
      <c r="D747" s="42" t="s">
        <v>511</v>
      </c>
      <c r="E747" s="42" t="s">
        <v>516</v>
      </c>
      <c r="F747" s="42" t="s">
        <v>278</v>
      </c>
      <c r="G747" s="42"/>
      <c r="H747" s="43">
        <f>H748</f>
        <v>40000</v>
      </c>
      <c r="I747" s="43">
        <f>I748</f>
        <v>0</v>
      </c>
      <c r="J747" s="43">
        <f>J748</f>
        <v>0</v>
      </c>
      <c r="K747" s="39">
        <f t="shared" si="176"/>
        <v>40000</v>
      </c>
      <c r="L747" s="44">
        <f>L748</f>
        <v>499.8</v>
      </c>
      <c r="M747" s="44">
        <f>M748</f>
        <v>499.8</v>
      </c>
      <c r="N747" s="44">
        <f>N748</f>
        <v>499.8</v>
      </c>
      <c r="O747" s="40">
        <f t="shared" si="193"/>
        <v>100</v>
      </c>
    </row>
    <row r="748" spans="1:15" s="5" customFormat="1" ht="37.5" customHeight="1">
      <c r="A748" s="69"/>
      <c r="B748" s="41" t="s">
        <v>120</v>
      </c>
      <c r="C748" s="42" t="s">
        <v>13</v>
      </c>
      <c r="D748" s="42" t="s">
        <v>511</v>
      </c>
      <c r="E748" s="42" t="s">
        <v>516</v>
      </c>
      <c r="F748" s="42" t="s">
        <v>278</v>
      </c>
      <c r="G748" s="42" t="s">
        <v>542</v>
      </c>
      <c r="H748" s="43">
        <v>40000</v>
      </c>
      <c r="I748" s="43"/>
      <c r="J748" s="43"/>
      <c r="K748" s="39">
        <f t="shared" si="176"/>
        <v>40000</v>
      </c>
      <c r="L748" s="44">
        <v>499.8</v>
      </c>
      <c r="M748" s="44">
        <v>499.8</v>
      </c>
      <c r="N748" s="47">
        <v>499.8</v>
      </c>
      <c r="O748" s="40">
        <f t="shared" si="193"/>
        <v>100</v>
      </c>
    </row>
    <row r="749" spans="1:15" s="5" customFormat="1" ht="36.75" customHeight="1" hidden="1">
      <c r="A749" s="69"/>
      <c r="B749" s="41" t="s">
        <v>277</v>
      </c>
      <c r="C749" s="42" t="s">
        <v>13</v>
      </c>
      <c r="D749" s="42" t="s">
        <v>511</v>
      </c>
      <c r="E749" s="42" t="s">
        <v>516</v>
      </c>
      <c r="F749" s="42" t="s">
        <v>278</v>
      </c>
      <c r="G749" s="42"/>
      <c r="H749" s="43">
        <f>H750</f>
        <v>0</v>
      </c>
      <c r="I749" s="43">
        <f>I750</f>
        <v>0</v>
      </c>
      <c r="J749" s="43">
        <f>J750</f>
        <v>0</v>
      </c>
      <c r="K749" s="39">
        <f t="shared" si="176"/>
        <v>0</v>
      </c>
      <c r="L749" s="44">
        <f>L750</f>
        <v>0</v>
      </c>
      <c r="M749" s="44">
        <f>M750</f>
        <v>0</v>
      </c>
      <c r="N749" s="47"/>
      <c r="O749" s="40" t="e">
        <f t="shared" si="193"/>
        <v>#DIV/0!</v>
      </c>
    </row>
    <row r="750" spans="1:15" s="5" customFormat="1" ht="36.75" customHeight="1" hidden="1">
      <c r="A750" s="69"/>
      <c r="B750" s="41" t="s">
        <v>120</v>
      </c>
      <c r="C750" s="42" t="s">
        <v>13</v>
      </c>
      <c r="D750" s="42" t="s">
        <v>511</v>
      </c>
      <c r="E750" s="42" t="s">
        <v>516</v>
      </c>
      <c r="F750" s="42" t="s">
        <v>278</v>
      </c>
      <c r="G750" s="42" t="s">
        <v>542</v>
      </c>
      <c r="H750" s="43"/>
      <c r="I750" s="43"/>
      <c r="J750" s="43"/>
      <c r="K750" s="39">
        <f t="shared" si="176"/>
        <v>0</v>
      </c>
      <c r="L750" s="44">
        <v>0</v>
      </c>
      <c r="M750" s="44">
        <v>0</v>
      </c>
      <c r="N750" s="47"/>
      <c r="O750" s="40" t="e">
        <f t="shared" si="193"/>
        <v>#DIV/0!</v>
      </c>
    </row>
    <row r="751" spans="1:15" s="5" customFormat="1" ht="74.25" customHeight="1">
      <c r="A751" s="69"/>
      <c r="B751" s="41" t="s">
        <v>279</v>
      </c>
      <c r="C751" s="42" t="s">
        <v>13</v>
      </c>
      <c r="D751" s="42" t="s">
        <v>511</v>
      </c>
      <c r="E751" s="42" t="s">
        <v>516</v>
      </c>
      <c r="F751" s="42" t="s">
        <v>280</v>
      </c>
      <c r="G751" s="42"/>
      <c r="H751" s="43">
        <f>H752</f>
        <v>806100</v>
      </c>
      <c r="I751" s="43">
        <f>I752</f>
        <v>-71600</v>
      </c>
      <c r="J751" s="43">
        <f>J752</f>
        <v>0</v>
      </c>
      <c r="K751" s="39">
        <f t="shared" si="176"/>
        <v>734500</v>
      </c>
      <c r="L751" s="44">
        <f>L752</f>
        <v>2374.9</v>
      </c>
      <c r="M751" s="44">
        <f>M752</f>
        <v>2374.9</v>
      </c>
      <c r="N751" s="44">
        <f>N752</f>
        <v>2374.7</v>
      </c>
      <c r="O751" s="40">
        <f t="shared" si="193"/>
        <v>99.99157859278284</v>
      </c>
    </row>
    <row r="752" spans="1:15" s="5" customFormat="1" ht="39" customHeight="1">
      <c r="A752" s="69"/>
      <c r="B752" s="41" t="s">
        <v>120</v>
      </c>
      <c r="C752" s="42" t="s">
        <v>13</v>
      </c>
      <c r="D752" s="42" t="s">
        <v>511</v>
      </c>
      <c r="E752" s="42" t="s">
        <v>516</v>
      </c>
      <c r="F752" s="42" t="s">
        <v>280</v>
      </c>
      <c r="G752" s="42" t="s">
        <v>542</v>
      </c>
      <c r="H752" s="43">
        <v>806100</v>
      </c>
      <c r="I752" s="43">
        <v>-71600</v>
      </c>
      <c r="J752" s="43"/>
      <c r="K752" s="39">
        <f t="shared" si="176"/>
        <v>734500</v>
      </c>
      <c r="L752" s="44">
        <v>2374.9</v>
      </c>
      <c r="M752" s="44">
        <v>2374.9</v>
      </c>
      <c r="N752" s="47">
        <v>2374.7</v>
      </c>
      <c r="O752" s="40">
        <f t="shared" si="193"/>
        <v>99.99157859278284</v>
      </c>
    </row>
    <row r="753" spans="1:15" s="5" customFormat="1" ht="56.25">
      <c r="A753" s="69"/>
      <c r="B753" s="41" t="s">
        <v>41</v>
      </c>
      <c r="C753" s="42" t="s">
        <v>13</v>
      </c>
      <c r="D753" s="42" t="s">
        <v>511</v>
      </c>
      <c r="E753" s="42" t="s">
        <v>516</v>
      </c>
      <c r="F753" s="42" t="s">
        <v>744</v>
      </c>
      <c r="G753" s="42"/>
      <c r="H753" s="43"/>
      <c r="I753" s="43"/>
      <c r="J753" s="43"/>
      <c r="K753" s="39"/>
      <c r="L753" s="44">
        <f>SUM(L754)</f>
        <v>396</v>
      </c>
      <c r="M753" s="44">
        <f>SUM(M754)</f>
        <v>396</v>
      </c>
      <c r="N753" s="44">
        <f>SUM(N754)</f>
        <v>395.7</v>
      </c>
      <c r="O753" s="40">
        <f t="shared" si="193"/>
        <v>99.92424242424242</v>
      </c>
    </row>
    <row r="754" spans="1:15" s="5" customFormat="1" ht="39" customHeight="1">
      <c r="A754" s="69"/>
      <c r="B754" s="41" t="s">
        <v>120</v>
      </c>
      <c r="C754" s="42" t="s">
        <v>13</v>
      </c>
      <c r="D754" s="42" t="s">
        <v>511</v>
      </c>
      <c r="E754" s="42" t="s">
        <v>516</v>
      </c>
      <c r="F754" s="42" t="s">
        <v>744</v>
      </c>
      <c r="G754" s="42" t="s">
        <v>542</v>
      </c>
      <c r="H754" s="43"/>
      <c r="I754" s="43"/>
      <c r="J754" s="43"/>
      <c r="K754" s="39"/>
      <c r="L754" s="44">
        <v>396</v>
      </c>
      <c r="M754" s="44">
        <v>396</v>
      </c>
      <c r="N754" s="47">
        <v>395.7</v>
      </c>
      <c r="O754" s="40">
        <f t="shared" si="193"/>
        <v>99.92424242424242</v>
      </c>
    </row>
    <row r="755" spans="1:15" s="5" customFormat="1" ht="39" customHeight="1">
      <c r="A755" s="69"/>
      <c r="B755" s="41" t="s">
        <v>42</v>
      </c>
      <c r="C755" s="42" t="s">
        <v>13</v>
      </c>
      <c r="D755" s="42" t="s">
        <v>511</v>
      </c>
      <c r="E755" s="42" t="s">
        <v>516</v>
      </c>
      <c r="F755" s="42" t="s">
        <v>236</v>
      </c>
      <c r="G755" s="42"/>
      <c r="H755" s="43"/>
      <c r="I755" s="43"/>
      <c r="J755" s="43"/>
      <c r="K755" s="39"/>
      <c r="L755" s="44">
        <f>SUM(L756)</f>
        <v>2411.3</v>
      </c>
      <c r="M755" s="44">
        <f>SUM(M756)</f>
        <v>2411.3</v>
      </c>
      <c r="N755" s="44">
        <f>SUM(N756)</f>
        <v>2408.2</v>
      </c>
      <c r="O755" s="40">
        <f t="shared" si="193"/>
        <v>99.8714386430556</v>
      </c>
    </row>
    <row r="756" spans="1:15" s="5" customFormat="1" ht="39" customHeight="1">
      <c r="A756" s="69"/>
      <c r="B756" s="41" t="s">
        <v>120</v>
      </c>
      <c r="C756" s="42" t="s">
        <v>13</v>
      </c>
      <c r="D756" s="42" t="s">
        <v>511</v>
      </c>
      <c r="E756" s="42" t="s">
        <v>516</v>
      </c>
      <c r="F756" s="42" t="s">
        <v>236</v>
      </c>
      <c r="G756" s="42" t="s">
        <v>542</v>
      </c>
      <c r="H756" s="43"/>
      <c r="I756" s="43"/>
      <c r="J756" s="43"/>
      <c r="K756" s="39"/>
      <c r="L756" s="44">
        <v>2411.3</v>
      </c>
      <c r="M756" s="44">
        <v>2411.3</v>
      </c>
      <c r="N756" s="47">
        <v>2408.2</v>
      </c>
      <c r="O756" s="40">
        <f t="shared" si="193"/>
        <v>99.8714386430556</v>
      </c>
    </row>
    <row r="757" spans="1:15" s="5" customFormat="1" ht="18.75">
      <c r="A757" s="69" t="s">
        <v>580</v>
      </c>
      <c r="B757" s="41" t="s">
        <v>586</v>
      </c>
      <c r="C757" s="42" t="s">
        <v>13</v>
      </c>
      <c r="D757" s="42" t="s">
        <v>516</v>
      </c>
      <c r="E757" s="42"/>
      <c r="F757" s="42"/>
      <c r="G757" s="42"/>
      <c r="H757" s="43">
        <f>H758</f>
        <v>14591680</v>
      </c>
      <c r="I757" s="43">
        <f>I758</f>
        <v>84500</v>
      </c>
      <c r="J757" s="43">
        <f>J758</f>
        <v>0</v>
      </c>
      <c r="K757" s="39">
        <f t="shared" si="176"/>
        <v>14676180</v>
      </c>
      <c r="L757" s="44">
        <f>L758</f>
        <v>13113.5</v>
      </c>
      <c r="M757" s="44">
        <f>M758</f>
        <v>13113.5</v>
      </c>
      <c r="N757" s="44">
        <f>N758</f>
        <v>12945.699999999999</v>
      </c>
      <c r="O757" s="40">
        <f t="shared" si="193"/>
        <v>98.7204026385023</v>
      </c>
    </row>
    <row r="758" spans="1:15" s="5" customFormat="1" ht="18.75">
      <c r="A758" s="69" t="s">
        <v>581</v>
      </c>
      <c r="B758" s="41" t="s">
        <v>591</v>
      </c>
      <c r="C758" s="42" t="s">
        <v>13</v>
      </c>
      <c r="D758" s="42" t="s">
        <v>516</v>
      </c>
      <c r="E758" s="42" t="s">
        <v>438</v>
      </c>
      <c r="F758" s="42"/>
      <c r="G758" s="42"/>
      <c r="H758" s="43">
        <f>H759+H782+H786</f>
        <v>14591680</v>
      </c>
      <c r="I758" s="43">
        <f>I759+I782+I786</f>
        <v>84500</v>
      </c>
      <c r="J758" s="43">
        <f>J759+J782+J786</f>
        <v>0</v>
      </c>
      <c r="K758" s="39">
        <f t="shared" si="176"/>
        <v>14676180</v>
      </c>
      <c r="L758" s="44">
        <f>L759+L782+L786</f>
        <v>13113.5</v>
      </c>
      <c r="M758" s="44">
        <f>M759+M782+M786</f>
        <v>13113.5</v>
      </c>
      <c r="N758" s="44">
        <f>N759+N782+N786</f>
        <v>12945.699999999999</v>
      </c>
      <c r="O758" s="40">
        <f t="shared" si="193"/>
        <v>98.7204026385023</v>
      </c>
    </row>
    <row r="759" spans="1:15" s="5" customFormat="1" ht="18.75">
      <c r="A759" s="69"/>
      <c r="B759" s="41" t="s">
        <v>592</v>
      </c>
      <c r="C759" s="42" t="s">
        <v>13</v>
      </c>
      <c r="D759" s="42" t="s">
        <v>516</v>
      </c>
      <c r="E759" s="42" t="s">
        <v>438</v>
      </c>
      <c r="F759" s="42" t="s">
        <v>593</v>
      </c>
      <c r="G759" s="42"/>
      <c r="H759" s="43">
        <f>SUM(H760,H763,H766,H769,H774)</f>
        <v>9061180</v>
      </c>
      <c r="I759" s="43">
        <f>SUM(I760,I763,I766,I769,I774)</f>
        <v>84500</v>
      </c>
      <c r="J759" s="43">
        <f>SUM(J760,J763,J766,J769,J774)</f>
        <v>0</v>
      </c>
      <c r="K759" s="39">
        <f t="shared" si="176"/>
        <v>9145680</v>
      </c>
      <c r="L759" s="44">
        <f>SUM(L760,L763,L766,L769,L774)</f>
        <v>10037.5</v>
      </c>
      <c r="M759" s="44">
        <f>SUM(M760,M763,M766,M769,M774)</f>
        <v>10037.5</v>
      </c>
      <c r="N759" s="44">
        <f>SUM(N760,N763,N766,N769,N774)</f>
        <v>9875.3</v>
      </c>
      <c r="O759" s="40">
        <f t="shared" si="193"/>
        <v>98.38405977584058</v>
      </c>
    </row>
    <row r="760" spans="1:15" s="5" customFormat="1" ht="114.75" customHeight="1">
      <c r="A760" s="69"/>
      <c r="B760" s="53" t="s">
        <v>405</v>
      </c>
      <c r="C760" s="42" t="s">
        <v>13</v>
      </c>
      <c r="D760" s="42" t="s">
        <v>516</v>
      </c>
      <c r="E760" s="42" t="s">
        <v>438</v>
      </c>
      <c r="F760" s="42" t="s">
        <v>748</v>
      </c>
      <c r="G760" s="42"/>
      <c r="H760" s="43">
        <f aca="true" t="shared" si="194" ref="H760:N761">H761</f>
        <v>1941400</v>
      </c>
      <c r="I760" s="43">
        <f t="shared" si="194"/>
        <v>-15400</v>
      </c>
      <c r="J760" s="43">
        <f t="shared" si="194"/>
        <v>0</v>
      </c>
      <c r="K760" s="39">
        <f t="shared" si="176"/>
        <v>1926000</v>
      </c>
      <c r="L760" s="44">
        <f t="shared" si="194"/>
        <v>2239.6</v>
      </c>
      <c r="M760" s="44">
        <f t="shared" si="194"/>
        <v>2239.6</v>
      </c>
      <c r="N760" s="44">
        <f t="shared" si="194"/>
        <v>2222.2</v>
      </c>
      <c r="O760" s="40">
        <f t="shared" si="193"/>
        <v>99.2230755492052</v>
      </c>
    </row>
    <row r="761" spans="1:15" s="5" customFormat="1" ht="114.75" customHeight="1">
      <c r="A761" s="69"/>
      <c r="B761" s="53" t="s">
        <v>749</v>
      </c>
      <c r="C761" s="42" t="s">
        <v>13</v>
      </c>
      <c r="D761" s="42" t="s">
        <v>516</v>
      </c>
      <c r="E761" s="42" t="s">
        <v>438</v>
      </c>
      <c r="F761" s="42" t="s">
        <v>750</v>
      </c>
      <c r="G761" s="42"/>
      <c r="H761" s="43">
        <f t="shared" si="194"/>
        <v>1941400</v>
      </c>
      <c r="I761" s="43">
        <f t="shared" si="194"/>
        <v>-15400</v>
      </c>
      <c r="J761" s="43">
        <f t="shared" si="194"/>
        <v>0</v>
      </c>
      <c r="K761" s="39">
        <f t="shared" si="176"/>
        <v>1926000</v>
      </c>
      <c r="L761" s="44">
        <f t="shared" si="194"/>
        <v>2239.6</v>
      </c>
      <c r="M761" s="44">
        <f t="shared" si="194"/>
        <v>2239.6</v>
      </c>
      <c r="N761" s="44">
        <f t="shared" si="194"/>
        <v>2222.2</v>
      </c>
      <c r="O761" s="40">
        <f t="shared" si="193"/>
        <v>99.2230755492052</v>
      </c>
    </row>
    <row r="762" spans="1:15" s="5" customFormat="1" ht="18.75">
      <c r="A762" s="69"/>
      <c r="B762" s="41" t="s">
        <v>509</v>
      </c>
      <c r="C762" s="42" t="s">
        <v>13</v>
      </c>
      <c r="D762" s="42" t="s">
        <v>516</v>
      </c>
      <c r="E762" s="42" t="s">
        <v>438</v>
      </c>
      <c r="F762" s="42" t="s">
        <v>750</v>
      </c>
      <c r="G762" s="42" t="s">
        <v>508</v>
      </c>
      <c r="H762" s="43">
        <v>1941400</v>
      </c>
      <c r="I762" s="43">
        <v>-15400</v>
      </c>
      <c r="J762" s="43"/>
      <c r="K762" s="39">
        <f t="shared" si="176"/>
        <v>1926000</v>
      </c>
      <c r="L762" s="44">
        <v>2239.6</v>
      </c>
      <c r="M762" s="44">
        <v>2239.6</v>
      </c>
      <c r="N762" s="47">
        <v>2222.2</v>
      </c>
      <c r="O762" s="40">
        <f t="shared" si="193"/>
        <v>99.2230755492052</v>
      </c>
    </row>
    <row r="763" spans="1:15" s="5" customFormat="1" ht="150.75" customHeight="1">
      <c r="A763" s="69"/>
      <c r="B763" s="53" t="s">
        <v>583</v>
      </c>
      <c r="C763" s="42" t="s">
        <v>13</v>
      </c>
      <c r="D763" s="42" t="s">
        <v>516</v>
      </c>
      <c r="E763" s="42" t="s">
        <v>438</v>
      </c>
      <c r="F763" s="42" t="s">
        <v>502</v>
      </c>
      <c r="G763" s="42"/>
      <c r="H763" s="43">
        <f aca="true" t="shared" si="195" ref="H763:J764">H764</f>
        <v>0</v>
      </c>
      <c r="I763" s="43">
        <f t="shared" si="195"/>
        <v>99900</v>
      </c>
      <c r="J763" s="43">
        <f t="shared" si="195"/>
        <v>0</v>
      </c>
      <c r="K763" s="39">
        <f t="shared" si="176"/>
        <v>99900</v>
      </c>
      <c r="L763" s="44">
        <f aca="true" t="shared" si="196" ref="L763:N764">L764</f>
        <v>60.7</v>
      </c>
      <c r="M763" s="44">
        <f t="shared" si="196"/>
        <v>60.7</v>
      </c>
      <c r="N763" s="44">
        <f t="shared" si="196"/>
        <v>60.7</v>
      </c>
      <c r="O763" s="40">
        <f t="shared" si="193"/>
        <v>100</v>
      </c>
    </row>
    <row r="764" spans="1:15" s="5" customFormat="1" ht="57" customHeight="1">
      <c r="A764" s="69"/>
      <c r="B764" s="41" t="s">
        <v>582</v>
      </c>
      <c r="C764" s="42" t="s">
        <v>13</v>
      </c>
      <c r="D764" s="42" t="s">
        <v>516</v>
      </c>
      <c r="E764" s="42" t="s">
        <v>438</v>
      </c>
      <c r="F764" s="42" t="s">
        <v>503</v>
      </c>
      <c r="G764" s="42"/>
      <c r="H764" s="43">
        <f t="shared" si="195"/>
        <v>0</v>
      </c>
      <c r="I764" s="43">
        <f t="shared" si="195"/>
        <v>99900</v>
      </c>
      <c r="J764" s="43">
        <f t="shared" si="195"/>
        <v>0</v>
      </c>
      <c r="K764" s="39">
        <f t="shared" si="176"/>
        <v>99900</v>
      </c>
      <c r="L764" s="44">
        <f t="shared" si="196"/>
        <v>60.7</v>
      </c>
      <c r="M764" s="44">
        <f t="shared" si="196"/>
        <v>60.7</v>
      </c>
      <c r="N764" s="44">
        <f t="shared" si="196"/>
        <v>60.7</v>
      </c>
      <c r="O764" s="40">
        <f t="shared" si="193"/>
        <v>100</v>
      </c>
    </row>
    <row r="765" spans="1:15" s="5" customFormat="1" ht="18.75">
      <c r="A765" s="69"/>
      <c r="B765" s="41" t="s">
        <v>509</v>
      </c>
      <c r="C765" s="42" t="s">
        <v>13</v>
      </c>
      <c r="D765" s="42" t="s">
        <v>516</v>
      </c>
      <c r="E765" s="42" t="s">
        <v>438</v>
      </c>
      <c r="F765" s="42" t="s">
        <v>503</v>
      </c>
      <c r="G765" s="42" t="s">
        <v>508</v>
      </c>
      <c r="H765" s="43"/>
      <c r="I765" s="43">
        <v>99900</v>
      </c>
      <c r="J765" s="43"/>
      <c r="K765" s="39">
        <f t="shared" si="176"/>
        <v>99900</v>
      </c>
      <c r="L765" s="44">
        <v>60.7</v>
      </c>
      <c r="M765" s="44">
        <v>60.7</v>
      </c>
      <c r="N765" s="47">
        <v>60.7</v>
      </c>
      <c r="O765" s="40">
        <f t="shared" si="193"/>
        <v>100</v>
      </c>
    </row>
    <row r="766" spans="1:15" s="5" customFormat="1" ht="38.25" customHeight="1">
      <c r="A766" s="69"/>
      <c r="B766" s="41" t="s">
        <v>78</v>
      </c>
      <c r="C766" s="42" t="s">
        <v>13</v>
      </c>
      <c r="D766" s="42" t="s">
        <v>516</v>
      </c>
      <c r="E766" s="42" t="s">
        <v>438</v>
      </c>
      <c r="F766" s="56" t="s">
        <v>79</v>
      </c>
      <c r="G766" s="42"/>
      <c r="H766" s="43">
        <f aca="true" t="shared" si="197" ref="H766:N767">H767</f>
        <v>756780</v>
      </c>
      <c r="I766" s="43">
        <f t="shared" si="197"/>
        <v>0</v>
      </c>
      <c r="J766" s="43">
        <f t="shared" si="197"/>
        <v>0</v>
      </c>
      <c r="K766" s="39">
        <f t="shared" si="176"/>
        <v>756780</v>
      </c>
      <c r="L766" s="44">
        <f t="shared" si="197"/>
        <v>1002.6</v>
      </c>
      <c r="M766" s="44">
        <f t="shared" si="197"/>
        <v>1002.6</v>
      </c>
      <c r="N766" s="44">
        <f t="shared" si="197"/>
        <v>858.1</v>
      </c>
      <c r="O766" s="40">
        <f t="shared" si="193"/>
        <v>85.58747257131458</v>
      </c>
    </row>
    <row r="767" spans="1:15" s="5" customFormat="1" ht="56.25" customHeight="1">
      <c r="A767" s="69"/>
      <c r="B767" s="41" t="s">
        <v>584</v>
      </c>
      <c r="C767" s="42" t="s">
        <v>13</v>
      </c>
      <c r="D767" s="42" t="s">
        <v>516</v>
      </c>
      <c r="E767" s="42" t="s">
        <v>438</v>
      </c>
      <c r="F767" s="56" t="s">
        <v>80</v>
      </c>
      <c r="G767" s="42"/>
      <c r="H767" s="43">
        <f t="shared" si="197"/>
        <v>756780</v>
      </c>
      <c r="I767" s="43">
        <f t="shared" si="197"/>
        <v>0</v>
      </c>
      <c r="J767" s="43">
        <f t="shared" si="197"/>
        <v>0</v>
      </c>
      <c r="K767" s="39">
        <f t="shared" si="176"/>
        <v>756780</v>
      </c>
      <c r="L767" s="44">
        <f t="shared" si="197"/>
        <v>1002.6</v>
      </c>
      <c r="M767" s="44">
        <f t="shared" si="197"/>
        <v>1002.6</v>
      </c>
      <c r="N767" s="44">
        <f t="shared" si="197"/>
        <v>858.1</v>
      </c>
      <c r="O767" s="40">
        <f t="shared" si="193"/>
        <v>85.58747257131458</v>
      </c>
    </row>
    <row r="768" spans="1:15" s="5" customFormat="1" ht="18.75">
      <c r="A768" s="69"/>
      <c r="B768" s="41" t="s">
        <v>509</v>
      </c>
      <c r="C768" s="42" t="s">
        <v>13</v>
      </c>
      <c r="D768" s="42" t="s">
        <v>516</v>
      </c>
      <c r="E768" s="42" t="s">
        <v>438</v>
      </c>
      <c r="F768" s="56" t="s">
        <v>80</v>
      </c>
      <c r="G768" s="42" t="s">
        <v>508</v>
      </c>
      <c r="H768" s="43">
        <v>756780</v>
      </c>
      <c r="I768" s="43"/>
      <c r="J768" s="43"/>
      <c r="K768" s="39">
        <f t="shared" si="176"/>
        <v>756780</v>
      </c>
      <c r="L768" s="44">
        <v>1002.6</v>
      </c>
      <c r="M768" s="44">
        <v>1002.6</v>
      </c>
      <c r="N768" s="47">
        <v>858.1</v>
      </c>
      <c r="O768" s="40">
        <f t="shared" si="193"/>
        <v>85.58747257131458</v>
      </c>
    </row>
    <row r="769" spans="1:15" s="5" customFormat="1" ht="37.5">
      <c r="A769" s="69"/>
      <c r="B769" s="41" t="s">
        <v>108</v>
      </c>
      <c r="C769" s="42" t="s">
        <v>13</v>
      </c>
      <c r="D769" s="42" t="s">
        <v>516</v>
      </c>
      <c r="E769" s="42" t="s">
        <v>438</v>
      </c>
      <c r="F769" s="42" t="s">
        <v>81</v>
      </c>
      <c r="G769" s="42"/>
      <c r="H769" s="43">
        <f>SUM(H770,H772)</f>
        <v>4075000</v>
      </c>
      <c r="I769" s="43">
        <f>SUM(I770,I772)</f>
        <v>0</v>
      </c>
      <c r="J769" s="43">
        <f>SUM(J770,J772)</f>
        <v>0</v>
      </c>
      <c r="K769" s="39">
        <f t="shared" si="176"/>
        <v>4075000</v>
      </c>
      <c r="L769" s="44">
        <f>SUM(L770,L772)</f>
        <v>4217.6</v>
      </c>
      <c r="M769" s="44">
        <f>SUM(M770,M772)</f>
        <v>4217.6</v>
      </c>
      <c r="N769" s="44">
        <f>SUM(N770,N772)</f>
        <v>4217.4</v>
      </c>
      <c r="O769" s="40">
        <f t="shared" si="193"/>
        <v>99.99525796661607</v>
      </c>
    </row>
    <row r="770" spans="1:15" s="5" customFormat="1" ht="56.25">
      <c r="A770" s="69"/>
      <c r="B770" s="41" t="s">
        <v>585</v>
      </c>
      <c r="C770" s="42" t="s">
        <v>13</v>
      </c>
      <c r="D770" s="42" t="s">
        <v>516</v>
      </c>
      <c r="E770" s="42" t="s">
        <v>438</v>
      </c>
      <c r="F770" s="42" t="s">
        <v>82</v>
      </c>
      <c r="G770" s="42"/>
      <c r="H770" s="43">
        <f>H771</f>
        <v>4075000</v>
      </c>
      <c r="I770" s="43">
        <f>I771</f>
        <v>0</v>
      </c>
      <c r="J770" s="43">
        <f>J771</f>
        <v>0</v>
      </c>
      <c r="K770" s="39">
        <f t="shared" si="176"/>
        <v>4075000</v>
      </c>
      <c r="L770" s="44">
        <f>L771</f>
        <v>4217.6</v>
      </c>
      <c r="M770" s="44">
        <f>M771</f>
        <v>4217.6</v>
      </c>
      <c r="N770" s="44">
        <f>N771</f>
        <v>4217.4</v>
      </c>
      <c r="O770" s="40">
        <f t="shared" si="193"/>
        <v>99.99525796661607</v>
      </c>
    </row>
    <row r="771" spans="1:15" s="5" customFormat="1" ht="18.75">
      <c r="A771" s="69"/>
      <c r="B771" s="41" t="s">
        <v>509</v>
      </c>
      <c r="C771" s="42" t="s">
        <v>13</v>
      </c>
      <c r="D771" s="42" t="s">
        <v>516</v>
      </c>
      <c r="E771" s="42" t="s">
        <v>438</v>
      </c>
      <c r="F771" s="42" t="s">
        <v>82</v>
      </c>
      <c r="G771" s="42" t="s">
        <v>508</v>
      </c>
      <c r="H771" s="43">
        <v>4075000</v>
      </c>
      <c r="I771" s="43"/>
      <c r="J771" s="43"/>
      <c r="K771" s="39">
        <f aca="true" t="shared" si="198" ref="K771:K850">SUM(H771:J771)</f>
        <v>4075000</v>
      </c>
      <c r="L771" s="44">
        <v>4217.6</v>
      </c>
      <c r="M771" s="44">
        <v>4217.6</v>
      </c>
      <c r="N771" s="47">
        <v>4217.4</v>
      </c>
      <c r="O771" s="40">
        <f t="shared" si="193"/>
        <v>99.99525796661607</v>
      </c>
    </row>
    <row r="772" spans="1:15" s="5" customFormat="1" ht="37.5" hidden="1">
      <c r="A772" s="69"/>
      <c r="B772" s="41" t="s">
        <v>121</v>
      </c>
      <c r="C772" s="42" t="s">
        <v>13</v>
      </c>
      <c r="D772" s="42" t="s">
        <v>516</v>
      </c>
      <c r="E772" s="42" t="s">
        <v>438</v>
      </c>
      <c r="F772" s="42" t="s">
        <v>83</v>
      </c>
      <c r="G772" s="42"/>
      <c r="H772" s="43">
        <f>H773</f>
        <v>0</v>
      </c>
      <c r="I772" s="43">
        <f>I773</f>
        <v>0</v>
      </c>
      <c r="J772" s="43">
        <f>J773</f>
        <v>0</v>
      </c>
      <c r="K772" s="39">
        <f t="shared" si="198"/>
        <v>0</v>
      </c>
      <c r="L772" s="44">
        <f>L773</f>
        <v>0</v>
      </c>
      <c r="M772" s="44">
        <f>M773</f>
        <v>0</v>
      </c>
      <c r="N772" s="47"/>
      <c r="O772" s="40" t="e">
        <f t="shared" si="193"/>
        <v>#DIV/0!</v>
      </c>
    </row>
    <row r="773" spans="1:15" s="5" customFormat="1" ht="18.75" hidden="1">
      <c r="A773" s="69"/>
      <c r="B773" s="41" t="s">
        <v>509</v>
      </c>
      <c r="C773" s="42" t="s">
        <v>13</v>
      </c>
      <c r="D773" s="42" t="s">
        <v>516</v>
      </c>
      <c r="E773" s="42" t="s">
        <v>438</v>
      </c>
      <c r="F773" s="42" t="s">
        <v>83</v>
      </c>
      <c r="G773" s="42" t="s">
        <v>508</v>
      </c>
      <c r="H773" s="43"/>
      <c r="I773" s="43"/>
      <c r="J773" s="43"/>
      <c r="K773" s="39">
        <f t="shared" si="198"/>
        <v>0</v>
      </c>
      <c r="L773" s="44">
        <v>0</v>
      </c>
      <c r="M773" s="44">
        <v>0</v>
      </c>
      <c r="N773" s="47"/>
      <c r="O773" s="40" t="e">
        <f t="shared" si="193"/>
        <v>#DIV/0!</v>
      </c>
    </row>
    <row r="774" spans="1:15" s="5" customFormat="1" ht="54.75" customHeight="1">
      <c r="A774" s="69"/>
      <c r="B774" s="41" t="s">
        <v>109</v>
      </c>
      <c r="C774" s="42" t="s">
        <v>13</v>
      </c>
      <c r="D774" s="42" t="s">
        <v>516</v>
      </c>
      <c r="E774" s="42" t="s">
        <v>438</v>
      </c>
      <c r="F774" s="42" t="s">
        <v>84</v>
      </c>
      <c r="G774" s="42"/>
      <c r="H774" s="43">
        <f>SUM(H776,H778,H780)</f>
        <v>2288000</v>
      </c>
      <c r="I774" s="43">
        <f>SUM(I776,I778,I780)</f>
        <v>0</v>
      </c>
      <c r="J774" s="43">
        <f>SUM(J776,J778,J780)</f>
        <v>0</v>
      </c>
      <c r="K774" s="39">
        <f t="shared" si="198"/>
        <v>2288000</v>
      </c>
      <c r="L774" s="44">
        <f>L775</f>
        <v>2517</v>
      </c>
      <c r="M774" s="44">
        <f>M775</f>
        <v>2517</v>
      </c>
      <c r="N774" s="44">
        <f>N775</f>
        <v>2516.9</v>
      </c>
      <c r="O774" s="40">
        <f t="shared" si="193"/>
        <v>99.99602701628923</v>
      </c>
    </row>
    <row r="775" spans="1:15" s="5" customFormat="1" ht="111.75" customHeight="1">
      <c r="A775" s="69"/>
      <c r="B775" s="53" t="s">
        <v>360</v>
      </c>
      <c r="C775" s="42" t="s">
        <v>13</v>
      </c>
      <c r="D775" s="42" t="s">
        <v>516</v>
      </c>
      <c r="E775" s="42" t="s">
        <v>438</v>
      </c>
      <c r="F775" s="42" t="s">
        <v>361</v>
      </c>
      <c r="G775" s="42"/>
      <c r="H775" s="43"/>
      <c r="I775" s="43"/>
      <c r="J775" s="43"/>
      <c r="K775" s="39"/>
      <c r="L775" s="44">
        <f>SUM(L776,L778,L780)</f>
        <v>2517</v>
      </c>
      <c r="M775" s="44">
        <f>SUM(M776,M778,M780)</f>
        <v>2517</v>
      </c>
      <c r="N775" s="44">
        <f>SUM(N776,N778,N780)</f>
        <v>2516.9</v>
      </c>
      <c r="O775" s="40">
        <f t="shared" si="193"/>
        <v>99.99602701628923</v>
      </c>
    </row>
    <row r="776" spans="1:15" s="5" customFormat="1" ht="18.75">
      <c r="A776" s="69"/>
      <c r="B776" s="41" t="s">
        <v>85</v>
      </c>
      <c r="C776" s="42" t="s">
        <v>13</v>
      </c>
      <c r="D776" s="42" t="s">
        <v>516</v>
      </c>
      <c r="E776" s="42" t="s">
        <v>438</v>
      </c>
      <c r="F776" s="42" t="s">
        <v>86</v>
      </c>
      <c r="G776" s="42"/>
      <c r="H776" s="43">
        <f>H777</f>
        <v>2245084</v>
      </c>
      <c r="I776" s="43">
        <f>I777</f>
        <v>0</v>
      </c>
      <c r="J776" s="43">
        <f>J777</f>
        <v>0</v>
      </c>
      <c r="K776" s="39">
        <f t="shared" si="198"/>
        <v>2245084</v>
      </c>
      <c r="L776" s="44">
        <f>L777</f>
        <v>2417</v>
      </c>
      <c r="M776" s="44">
        <f>M777</f>
        <v>2417</v>
      </c>
      <c r="N776" s="44">
        <f>N777</f>
        <v>2416.9</v>
      </c>
      <c r="O776" s="40">
        <f t="shared" si="193"/>
        <v>99.99586263963592</v>
      </c>
    </row>
    <row r="777" spans="1:15" s="5" customFormat="1" ht="18.75">
      <c r="A777" s="69"/>
      <c r="B777" s="41" t="s">
        <v>509</v>
      </c>
      <c r="C777" s="42" t="s">
        <v>13</v>
      </c>
      <c r="D777" s="42" t="s">
        <v>516</v>
      </c>
      <c r="E777" s="42" t="s">
        <v>438</v>
      </c>
      <c r="F777" s="42" t="s">
        <v>86</v>
      </c>
      <c r="G777" s="42" t="s">
        <v>508</v>
      </c>
      <c r="H777" s="43">
        <v>2245084</v>
      </c>
      <c r="I777" s="43"/>
      <c r="J777" s="43"/>
      <c r="K777" s="39">
        <f t="shared" si="198"/>
        <v>2245084</v>
      </c>
      <c r="L777" s="44">
        <v>2417</v>
      </c>
      <c r="M777" s="44">
        <v>2417</v>
      </c>
      <c r="N777" s="47">
        <v>2416.9</v>
      </c>
      <c r="O777" s="40">
        <f t="shared" si="193"/>
        <v>99.99586263963592</v>
      </c>
    </row>
    <row r="778" spans="1:15" s="5" customFormat="1" ht="18.75">
      <c r="A778" s="69"/>
      <c r="B778" s="41" t="s">
        <v>87</v>
      </c>
      <c r="C778" s="42" t="s">
        <v>13</v>
      </c>
      <c r="D778" s="42" t="s">
        <v>516</v>
      </c>
      <c r="E778" s="42" t="s">
        <v>438</v>
      </c>
      <c r="F778" s="42" t="s">
        <v>89</v>
      </c>
      <c r="G778" s="42"/>
      <c r="H778" s="43">
        <f>H779</f>
        <v>12916</v>
      </c>
      <c r="I778" s="43">
        <f>I779</f>
        <v>0</v>
      </c>
      <c r="J778" s="43">
        <f>J779</f>
        <v>0</v>
      </c>
      <c r="K778" s="39">
        <f t="shared" si="198"/>
        <v>12916</v>
      </c>
      <c r="L778" s="44">
        <f>L779</f>
        <v>50</v>
      </c>
      <c r="M778" s="44">
        <f>M779</f>
        <v>50</v>
      </c>
      <c r="N778" s="44">
        <f>N779</f>
        <v>50</v>
      </c>
      <c r="O778" s="40">
        <f t="shared" si="193"/>
        <v>100</v>
      </c>
    </row>
    <row r="779" spans="1:15" s="5" customFormat="1" ht="18.75">
      <c r="A779" s="69"/>
      <c r="B779" s="41" t="s">
        <v>509</v>
      </c>
      <c r="C779" s="42" t="s">
        <v>13</v>
      </c>
      <c r="D779" s="42" t="s">
        <v>516</v>
      </c>
      <c r="E779" s="42" t="s">
        <v>438</v>
      </c>
      <c r="F779" s="42" t="s">
        <v>89</v>
      </c>
      <c r="G779" s="42" t="s">
        <v>508</v>
      </c>
      <c r="H779" s="43">
        <v>12916</v>
      </c>
      <c r="I779" s="43"/>
      <c r="J779" s="43"/>
      <c r="K779" s="39">
        <f t="shared" si="198"/>
        <v>12916</v>
      </c>
      <c r="L779" s="44">
        <v>50</v>
      </c>
      <c r="M779" s="44">
        <v>50</v>
      </c>
      <c r="N779" s="47">
        <v>50</v>
      </c>
      <c r="O779" s="40">
        <f t="shared" si="193"/>
        <v>100</v>
      </c>
    </row>
    <row r="780" spans="1:15" s="5" customFormat="1" ht="37.5">
      <c r="A780" s="69"/>
      <c r="B780" s="41" t="s">
        <v>88</v>
      </c>
      <c r="C780" s="42" t="s">
        <v>13</v>
      </c>
      <c r="D780" s="42" t="s">
        <v>516</v>
      </c>
      <c r="E780" s="42" t="s">
        <v>438</v>
      </c>
      <c r="F780" s="42" t="s">
        <v>90</v>
      </c>
      <c r="G780" s="42"/>
      <c r="H780" s="43">
        <f>H781</f>
        <v>30000</v>
      </c>
      <c r="I780" s="43">
        <f>I781</f>
        <v>0</v>
      </c>
      <c r="J780" s="43">
        <f>J781</f>
        <v>0</v>
      </c>
      <c r="K780" s="39">
        <f t="shared" si="198"/>
        <v>30000</v>
      </c>
      <c r="L780" s="44">
        <f>L781</f>
        <v>50</v>
      </c>
      <c r="M780" s="44">
        <f>M781</f>
        <v>50</v>
      </c>
      <c r="N780" s="44">
        <f>N781</f>
        <v>50</v>
      </c>
      <c r="O780" s="40">
        <f t="shared" si="193"/>
        <v>100</v>
      </c>
    </row>
    <row r="781" spans="1:15" s="5" customFormat="1" ht="20.25" customHeight="1">
      <c r="A781" s="69"/>
      <c r="B781" s="41" t="s">
        <v>509</v>
      </c>
      <c r="C781" s="42" t="s">
        <v>13</v>
      </c>
      <c r="D781" s="42" t="s">
        <v>516</v>
      </c>
      <c r="E781" s="42" t="s">
        <v>438</v>
      </c>
      <c r="F781" s="42" t="s">
        <v>90</v>
      </c>
      <c r="G781" s="42" t="s">
        <v>508</v>
      </c>
      <c r="H781" s="43">
        <v>30000</v>
      </c>
      <c r="I781" s="43"/>
      <c r="J781" s="43"/>
      <c r="K781" s="39">
        <f t="shared" si="198"/>
        <v>30000</v>
      </c>
      <c r="L781" s="44">
        <v>50</v>
      </c>
      <c r="M781" s="44">
        <v>50</v>
      </c>
      <c r="N781" s="47">
        <v>50</v>
      </c>
      <c r="O781" s="40">
        <f t="shared" si="193"/>
        <v>100</v>
      </c>
    </row>
    <row r="782" spans="1:15" s="5" customFormat="1" ht="19.5" customHeight="1">
      <c r="A782" s="69"/>
      <c r="B782" s="41" t="s">
        <v>22</v>
      </c>
      <c r="C782" s="42" t="s">
        <v>13</v>
      </c>
      <c r="D782" s="42" t="s">
        <v>516</v>
      </c>
      <c r="E782" s="42" t="s">
        <v>438</v>
      </c>
      <c r="F782" s="42" t="s">
        <v>527</v>
      </c>
      <c r="G782" s="42"/>
      <c r="H782" s="43">
        <f aca="true" t="shared" si="199" ref="H782:J783">H783</f>
        <v>5441000</v>
      </c>
      <c r="I782" s="43">
        <f t="shared" si="199"/>
        <v>0</v>
      </c>
      <c r="J782" s="43">
        <f t="shared" si="199"/>
        <v>0</v>
      </c>
      <c r="K782" s="39">
        <f t="shared" si="198"/>
        <v>5441000</v>
      </c>
      <c r="L782" s="44">
        <f aca="true" t="shared" si="200" ref="L782:N783">L783</f>
        <v>1961</v>
      </c>
      <c r="M782" s="44">
        <f t="shared" si="200"/>
        <v>1961</v>
      </c>
      <c r="N782" s="44">
        <f t="shared" si="200"/>
        <v>1961</v>
      </c>
      <c r="O782" s="40">
        <f t="shared" si="193"/>
        <v>100</v>
      </c>
    </row>
    <row r="783" spans="1:15" s="5" customFormat="1" ht="37.5" customHeight="1">
      <c r="A783" s="69"/>
      <c r="B783" s="41" t="s">
        <v>222</v>
      </c>
      <c r="C783" s="42" t="s">
        <v>13</v>
      </c>
      <c r="D783" s="42" t="s">
        <v>516</v>
      </c>
      <c r="E783" s="42" t="s">
        <v>438</v>
      </c>
      <c r="F783" s="42" t="s">
        <v>43</v>
      </c>
      <c r="G783" s="42"/>
      <c r="H783" s="43">
        <f t="shared" si="199"/>
        <v>5441000</v>
      </c>
      <c r="I783" s="43">
        <f t="shared" si="199"/>
        <v>0</v>
      </c>
      <c r="J783" s="43">
        <f t="shared" si="199"/>
        <v>0</v>
      </c>
      <c r="K783" s="39">
        <f t="shared" si="198"/>
        <v>5441000</v>
      </c>
      <c r="L783" s="44">
        <f t="shared" si="200"/>
        <v>1961</v>
      </c>
      <c r="M783" s="44">
        <f t="shared" si="200"/>
        <v>1961</v>
      </c>
      <c r="N783" s="44">
        <f t="shared" si="200"/>
        <v>1961</v>
      </c>
      <c r="O783" s="40">
        <f t="shared" si="193"/>
        <v>100</v>
      </c>
    </row>
    <row r="784" spans="1:15" s="5" customFormat="1" ht="37.5" customHeight="1">
      <c r="A784" s="69"/>
      <c r="B784" s="41" t="s">
        <v>44</v>
      </c>
      <c r="C784" s="42" t="s">
        <v>13</v>
      </c>
      <c r="D784" s="42" t="s">
        <v>516</v>
      </c>
      <c r="E784" s="42" t="s">
        <v>438</v>
      </c>
      <c r="F784" s="42" t="s">
        <v>45</v>
      </c>
      <c r="G784" s="42"/>
      <c r="H784" s="43">
        <v>5441000</v>
      </c>
      <c r="I784" s="43"/>
      <c r="J784" s="43"/>
      <c r="K784" s="39">
        <f t="shared" si="198"/>
        <v>5441000</v>
      </c>
      <c r="L784" s="44">
        <f>SUM(L785)</f>
        <v>1961</v>
      </c>
      <c r="M784" s="44">
        <f>SUM(M785)</f>
        <v>1961</v>
      </c>
      <c r="N784" s="44">
        <f>SUM(N785)</f>
        <v>1961</v>
      </c>
      <c r="O784" s="40">
        <f t="shared" si="193"/>
        <v>100</v>
      </c>
    </row>
    <row r="785" spans="1:15" s="5" customFormat="1" ht="19.5" customHeight="1">
      <c r="A785" s="69"/>
      <c r="B785" s="41" t="s">
        <v>509</v>
      </c>
      <c r="C785" s="42" t="s">
        <v>13</v>
      </c>
      <c r="D785" s="42" t="s">
        <v>516</v>
      </c>
      <c r="E785" s="42" t="s">
        <v>438</v>
      </c>
      <c r="F785" s="42" t="s">
        <v>45</v>
      </c>
      <c r="G785" s="42" t="s">
        <v>508</v>
      </c>
      <c r="H785" s="43"/>
      <c r="I785" s="43"/>
      <c r="J785" s="43"/>
      <c r="K785" s="39"/>
      <c r="L785" s="44">
        <v>1961</v>
      </c>
      <c r="M785" s="44">
        <v>1961</v>
      </c>
      <c r="N785" s="47">
        <v>1961</v>
      </c>
      <c r="O785" s="40">
        <f t="shared" si="193"/>
        <v>100</v>
      </c>
    </row>
    <row r="786" spans="1:15" s="5" customFormat="1" ht="20.25" customHeight="1">
      <c r="A786" s="69"/>
      <c r="B786" s="41" t="s">
        <v>154</v>
      </c>
      <c r="C786" s="42" t="s">
        <v>13</v>
      </c>
      <c r="D786" s="42" t="s">
        <v>516</v>
      </c>
      <c r="E786" s="42" t="s">
        <v>438</v>
      </c>
      <c r="F786" s="42" t="s">
        <v>530</v>
      </c>
      <c r="G786" s="42"/>
      <c r="H786" s="43">
        <f aca="true" t="shared" si="201" ref="H786:J787">H787</f>
        <v>89500</v>
      </c>
      <c r="I786" s="43">
        <f t="shared" si="201"/>
        <v>0</v>
      </c>
      <c r="J786" s="43">
        <f t="shared" si="201"/>
        <v>0</v>
      </c>
      <c r="K786" s="39">
        <f t="shared" si="198"/>
        <v>89500</v>
      </c>
      <c r="L786" s="44">
        <f>L787+L789</f>
        <v>1115</v>
      </c>
      <c r="M786" s="44">
        <f>M787+M789</f>
        <v>1115</v>
      </c>
      <c r="N786" s="44">
        <f>N787+N789</f>
        <v>1109.4</v>
      </c>
      <c r="O786" s="40">
        <f t="shared" si="193"/>
        <v>99.49775784753365</v>
      </c>
    </row>
    <row r="787" spans="1:15" s="5" customFormat="1" ht="37.5">
      <c r="A787" s="69"/>
      <c r="B787" s="41" t="s">
        <v>277</v>
      </c>
      <c r="C787" s="42" t="s">
        <v>13</v>
      </c>
      <c r="D787" s="42" t="s">
        <v>516</v>
      </c>
      <c r="E787" s="42" t="s">
        <v>438</v>
      </c>
      <c r="F787" s="42" t="s">
        <v>278</v>
      </c>
      <c r="G787" s="42"/>
      <c r="H787" s="43">
        <f t="shared" si="201"/>
        <v>89500</v>
      </c>
      <c r="I787" s="43">
        <f t="shared" si="201"/>
        <v>0</v>
      </c>
      <c r="J787" s="43">
        <f t="shared" si="201"/>
        <v>0</v>
      </c>
      <c r="K787" s="39">
        <f t="shared" si="198"/>
        <v>89500</v>
      </c>
      <c r="L787" s="44">
        <f>L788</f>
        <v>115</v>
      </c>
      <c r="M787" s="44">
        <f>M788</f>
        <v>115</v>
      </c>
      <c r="N787" s="44">
        <f>N788</f>
        <v>109.4</v>
      </c>
      <c r="O787" s="40">
        <f t="shared" si="193"/>
        <v>95.1304347826087</v>
      </c>
    </row>
    <row r="788" spans="1:15" s="5" customFormat="1" ht="18" customHeight="1">
      <c r="A788" s="69"/>
      <c r="B788" s="41" t="s">
        <v>509</v>
      </c>
      <c r="C788" s="42" t="s">
        <v>13</v>
      </c>
      <c r="D788" s="42" t="s">
        <v>516</v>
      </c>
      <c r="E788" s="42" t="s">
        <v>438</v>
      </c>
      <c r="F788" s="42" t="s">
        <v>278</v>
      </c>
      <c r="G788" s="42" t="s">
        <v>508</v>
      </c>
      <c r="H788" s="43">
        <v>89500</v>
      </c>
      <c r="I788" s="43"/>
      <c r="J788" s="43"/>
      <c r="K788" s="39">
        <f t="shared" si="198"/>
        <v>89500</v>
      </c>
      <c r="L788" s="44">
        <v>115</v>
      </c>
      <c r="M788" s="44">
        <v>115</v>
      </c>
      <c r="N788" s="47">
        <v>109.4</v>
      </c>
      <c r="O788" s="40">
        <f t="shared" si="193"/>
        <v>95.1304347826087</v>
      </c>
    </row>
    <row r="789" spans="1:15" s="5" customFormat="1" ht="37.5" customHeight="1">
      <c r="A789" s="69"/>
      <c r="B789" s="41" t="s">
        <v>42</v>
      </c>
      <c r="C789" s="42" t="s">
        <v>13</v>
      </c>
      <c r="D789" s="42" t="s">
        <v>516</v>
      </c>
      <c r="E789" s="42" t="s">
        <v>438</v>
      </c>
      <c r="F789" s="42" t="s">
        <v>236</v>
      </c>
      <c r="G789" s="42"/>
      <c r="H789" s="43"/>
      <c r="I789" s="43"/>
      <c r="J789" s="43"/>
      <c r="K789" s="39"/>
      <c r="L789" s="44">
        <f>SUM(L790)</f>
        <v>1000</v>
      </c>
      <c r="M789" s="44">
        <f>SUM(M790)</f>
        <v>1000</v>
      </c>
      <c r="N789" s="44">
        <f>SUM(N790)</f>
        <v>1000</v>
      </c>
      <c r="O789" s="40">
        <f t="shared" si="193"/>
        <v>100</v>
      </c>
    </row>
    <row r="790" spans="1:15" s="5" customFormat="1" ht="18" customHeight="1">
      <c r="A790" s="69"/>
      <c r="B790" s="41" t="s">
        <v>509</v>
      </c>
      <c r="C790" s="42" t="s">
        <v>13</v>
      </c>
      <c r="D790" s="42" t="s">
        <v>516</v>
      </c>
      <c r="E790" s="42" t="s">
        <v>438</v>
      </c>
      <c r="F790" s="42" t="s">
        <v>236</v>
      </c>
      <c r="G790" s="42" t="s">
        <v>508</v>
      </c>
      <c r="H790" s="43"/>
      <c r="I790" s="43"/>
      <c r="J790" s="43"/>
      <c r="K790" s="39"/>
      <c r="L790" s="44">
        <v>1000</v>
      </c>
      <c r="M790" s="44">
        <v>1000</v>
      </c>
      <c r="N790" s="47">
        <v>1000</v>
      </c>
      <c r="O790" s="40">
        <f t="shared" si="193"/>
        <v>100</v>
      </c>
    </row>
    <row r="791" spans="1:15" s="5" customFormat="1" ht="37.5" customHeight="1">
      <c r="A791" s="69" t="s">
        <v>362</v>
      </c>
      <c r="B791" s="41" t="s">
        <v>123</v>
      </c>
      <c r="C791" s="42" t="s">
        <v>91</v>
      </c>
      <c r="D791" s="42"/>
      <c r="E791" s="42"/>
      <c r="F791" s="42"/>
      <c r="G791" s="42"/>
      <c r="H791" s="43">
        <f>SUM(H792,H812,H830)</f>
        <v>24329300</v>
      </c>
      <c r="I791" s="43">
        <f>SUM(I792,I812,I830)</f>
        <v>-53900</v>
      </c>
      <c r="J791" s="43">
        <f>SUM(J792,J812,J830)</f>
        <v>0</v>
      </c>
      <c r="K791" s="39">
        <f t="shared" si="198"/>
        <v>24275400</v>
      </c>
      <c r="L791" s="44">
        <f>SUM(L792,L812,L830)</f>
        <v>33730.5</v>
      </c>
      <c r="M791" s="44">
        <f>SUM(M792,M812,M830)</f>
        <v>33730.5</v>
      </c>
      <c r="N791" s="44">
        <f>SUM(N792,N812,N830)</f>
        <v>33583.6</v>
      </c>
      <c r="O791" s="40">
        <f t="shared" si="193"/>
        <v>99.5644891122278</v>
      </c>
    </row>
    <row r="792" spans="1:15" s="5" customFormat="1" ht="18.75">
      <c r="A792" s="69" t="s">
        <v>92</v>
      </c>
      <c r="B792" s="41" t="s">
        <v>636</v>
      </c>
      <c r="C792" s="42" t="s">
        <v>91</v>
      </c>
      <c r="D792" s="42" t="s">
        <v>637</v>
      </c>
      <c r="E792" s="42"/>
      <c r="F792" s="42"/>
      <c r="G792" s="42"/>
      <c r="H792" s="39">
        <f>SUM(H793,H801,H805)</f>
        <v>19881700</v>
      </c>
      <c r="I792" s="39">
        <f>SUM(I793,I801,I805)</f>
        <v>0</v>
      </c>
      <c r="J792" s="39">
        <f>SUM(J793,J801,J805)</f>
        <v>0</v>
      </c>
      <c r="K792" s="39">
        <f t="shared" si="198"/>
        <v>19881700</v>
      </c>
      <c r="L792" s="47">
        <f>SUM(L793,L801,L805)</f>
        <v>25880.6</v>
      </c>
      <c r="M792" s="47">
        <f>SUM(M793,M801,M805)</f>
        <v>25880.6</v>
      </c>
      <c r="N792" s="47">
        <f>SUM(N793,N801,N805)</f>
        <v>25762.6</v>
      </c>
      <c r="O792" s="40">
        <f t="shared" si="193"/>
        <v>99.54406002952018</v>
      </c>
    </row>
    <row r="793" spans="1:15" s="5" customFormat="1" ht="18.75">
      <c r="A793" s="69" t="s">
        <v>93</v>
      </c>
      <c r="B793" s="41" t="s">
        <v>638</v>
      </c>
      <c r="C793" s="42" t="s">
        <v>91</v>
      </c>
      <c r="D793" s="42" t="s">
        <v>637</v>
      </c>
      <c r="E793" s="42" t="s">
        <v>440</v>
      </c>
      <c r="F793" s="42"/>
      <c r="G793" s="42"/>
      <c r="H793" s="43">
        <f>H794+H797</f>
        <v>17399500</v>
      </c>
      <c r="I793" s="43">
        <f>I794+I797</f>
        <v>0</v>
      </c>
      <c r="J793" s="43">
        <f>J794+J797</f>
        <v>0</v>
      </c>
      <c r="K793" s="39">
        <f t="shared" si="198"/>
        <v>17399500</v>
      </c>
      <c r="L793" s="47">
        <f>L794+L797</f>
        <v>22940.8</v>
      </c>
      <c r="M793" s="47">
        <f>M794+M797</f>
        <v>22940.8</v>
      </c>
      <c r="N793" s="47">
        <f>N794+N797</f>
        <v>22824.1</v>
      </c>
      <c r="O793" s="40">
        <f t="shared" si="193"/>
        <v>99.49129934439951</v>
      </c>
    </row>
    <row r="794" spans="1:15" s="5" customFormat="1" ht="18.75">
      <c r="A794" s="69"/>
      <c r="B794" s="41" t="s">
        <v>697</v>
      </c>
      <c r="C794" s="42" t="s">
        <v>91</v>
      </c>
      <c r="D794" s="42" t="s">
        <v>637</v>
      </c>
      <c r="E794" s="42" t="s">
        <v>440</v>
      </c>
      <c r="F794" s="42" t="s">
        <v>698</v>
      </c>
      <c r="G794" s="42"/>
      <c r="H794" s="43">
        <f aca="true" t="shared" si="202" ref="H794:N795">H795</f>
        <v>17399500</v>
      </c>
      <c r="I794" s="43">
        <f t="shared" si="202"/>
        <v>0</v>
      </c>
      <c r="J794" s="43">
        <f t="shared" si="202"/>
        <v>0</v>
      </c>
      <c r="K794" s="39">
        <f t="shared" si="198"/>
        <v>17399500</v>
      </c>
      <c r="L794" s="44">
        <f t="shared" si="202"/>
        <v>22940.8</v>
      </c>
      <c r="M794" s="44">
        <f t="shared" si="202"/>
        <v>22940.8</v>
      </c>
      <c r="N794" s="44">
        <f t="shared" si="202"/>
        <v>22824.1</v>
      </c>
      <c r="O794" s="40">
        <f t="shared" si="193"/>
        <v>99.49129934439951</v>
      </c>
    </row>
    <row r="795" spans="1:15" s="5" customFormat="1" ht="18.75">
      <c r="A795" s="69"/>
      <c r="B795" s="41" t="s">
        <v>474</v>
      </c>
      <c r="C795" s="42" t="s">
        <v>91</v>
      </c>
      <c r="D795" s="42" t="s">
        <v>637</v>
      </c>
      <c r="E795" s="42" t="s">
        <v>440</v>
      </c>
      <c r="F795" s="42" t="s">
        <v>699</v>
      </c>
      <c r="G795" s="42"/>
      <c r="H795" s="43">
        <f t="shared" si="202"/>
        <v>17399500</v>
      </c>
      <c r="I795" s="43">
        <f t="shared" si="202"/>
        <v>0</v>
      </c>
      <c r="J795" s="43">
        <f t="shared" si="202"/>
        <v>0</v>
      </c>
      <c r="K795" s="39">
        <f t="shared" si="198"/>
        <v>17399500</v>
      </c>
      <c r="L795" s="44">
        <f t="shared" si="202"/>
        <v>22940.8</v>
      </c>
      <c r="M795" s="44">
        <f t="shared" si="202"/>
        <v>22940.8</v>
      </c>
      <c r="N795" s="44">
        <f t="shared" si="202"/>
        <v>22824.1</v>
      </c>
      <c r="O795" s="40">
        <f t="shared" si="193"/>
        <v>99.49129934439951</v>
      </c>
    </row>
    <row r="796" spans="1:15" s="5" customFormat="1" ht="20.25" customHeight="1">
      <c r="A796" s="69"/>
      <c r="B796" s="41" t="s">
        <v>476</v>
      </c>
      <c r="C796" s="42" t="s">
        <v>91</v>
      </c>
      <c r="D796" s="42" t="s">
        <v>637</v>
      </c>
      <c r="E796" s="42" t="s">
        <v>440</v>
      </c>
      <c r="F796" s="42" t="s">
        <v>699</v>
      </c>
      <c r="G796" s="42" t="s">
        <v>477</v>
      </c>
      <c r="H796" s="43">
        <v>17399500</v>
      </c>
      <c r="I796" s="43"/>
      <c r="J796" s="43"/>
      <c r="K796" s="39">
        <f t="shared" si="198"/>
        <v>17399500</v>
      </c>
      <c r="L796" s="44">
        <v>22940.8</v>
      </c>
      <c r="M796" s="44">
        <v>22940.8</v>
      </c>
      <c r="N796" s="47">
        <v>22824.1</v>
      </c>
      <c r="O796" s="40">
        <f t="shared" si="193"/>
        <v>99.49129934439951</v>
      </c>
    </row>
    <row r="797" spans="1:15" s="5" customFormat="1" ht="20.25" customHeight="1" hidden="1">
      <c r="A797" s="69"/>
      <c r="B797" s="41" t="s">
        <v>592</v>
      </c>
      <c r="C797" s="42" t="s">
        <v>91</v>
      </c>
      <c r="D797" s="42" t="s">
        <v>637</v>
      </c>
      <c r="E797" s="42" t="s">
        <v>440</v>
      </c>
      <c r="F797" s="42" t="s">
        <v>593</v>
      </c>
      <c r="G797" s="42"/>
      <c r="H797" s="43">
        <f aca="true" t="shared" si="203" ref="H797:J799">H798</f>
        <v>0</v>
      </c>
      <c r="I797" s="43">
        <f t="shared" si="203"/>
        <v>0</v>
      </c>
      <c r="J797" s="43">
        <f t="shared" si="203"/>
        <v>0</v>
      </c>
      <c r="K797" s="39">
        <f t="shared" si="198"/>
        <v>0</v>
      </c>
      <c r="L797" s="44">
        <f aca="true" t="shared" si="204" ref="L797:M799">L798</f>
        <v>0</v>
      </c>
      <c r="M797" s="44">
        <f t="shared" si="204"/>
        <v>0</v>
      </c>
      <c r="N797" s="47"/>
      <c r="O797" s="40" t="e">
        <f t="shared" si="193"/>
        <v>#DIV/0!</v>
      </c>
    </row>
    <row r="798" spans="1:15" s="5" customFormat="1" ht="122.25" customHeight="1" hidden="1">
      <c r="A798" s="69"/>
      <c r="B798" s="53" t="s">
        <v>264</v>
      </c>
      <c r="C798" s="42" t="s">
        <v>91</v>
      </c>
      <c r="D798" s="42" t="s">
        <v>637</v>
      </c>
      <c r="E798" s="42" t="s">
        <v>440</v>
      </c>
      <c r="F798" s="42" t="s">
        <v>252</v>
      </c>
      <c r="G798" s="42"/>
      <c r="H798" s="43">
        <f t="shared" si="203"/>
        <v>0</v>
      </c>
      <c r="I798" s="43">
        <f t="shared" si="203"/>
        <v>0</v>
      </c>
      <c r="J798" s="43">
        <f t="shared" si="203"/>
        <v>0</v>
      </c>
      <c r="K798" s="39">
        <f t="shared" si="198"/>
        <v>0</v>
      </c>
      <c r="L798" s="44">
        <f t="shared" si="204"/>
        <v>0</v>
      </c>
      <c r="M798" s="44">
        <f t="shared" si="204"/>
        <v>0</v>
      </c>
      <c r="N798" s="47"/>
      <c r="O798" s="40" t="e">
        <f t="shared" si="193"/>
        <v>#DIV/0!</v>
      </c>
    </row>
    <row r="799" spans="1:15" s="5" customFormat="1" ht="37.5" hidden="1">
      <c r="A799" s="69"/>
      <c r="B799" s="41" t="s">
        <v>265</v>
      </c>
      <c r="C799" s="42" t="s">
        <v>91</v>
      </c>
      <c r="D799" s="42" t="s">
        <v>637</v>
      </c>
      <c r="E799" s="42" t="s">
        <v>440</v>
      </c>
      <c r="F799" s="42" t="s">
        <v>253</v>
      </c>
      <c r="G799" s="42"/>
      <c r="H799" s="43">
        <f t="shared" si="203"/>
        <v>0</v>
      </c>
      <c r="I799" s="43">
        <f t="shared" si="203"/>
        <v>0</v>
      </c>
      <c r="J799" s="43">
        <f t="shared" si="203"/>
        <v>0</v>
      </c>
      <c r="K799" s="39">
        <f t="shared" si="198"/>
        <v>0</v>
      </c>
      <c r="L799" s="44">
        <f t="shared" si="204"/>
        <v>0</v>
      </c>
      <c r="M799" s="44">
        <f t="shared" si="204"/>
        <v>0</v>
      </c>
      <c r="N799" s="47"/>
      <c r="O799" s="40" t="e">
        <f t="shared" si="193"/>
        <v>#DIV/0!</v>
      </c>
    </row>
    <row r="800" spans="1:15" s="5" customFormat="1" ht="20.25" customHeight="1" hidden="1">
      <c r="A800" s="69"/>
      <c r="B800" s="41" t="s">
        <v>592</v>
      </c>
      <c r="C800" s="42" t="s">
        <v>91</v>
      </c>
      <c r="D800" s="42" t="s">
        <v>637</v>
      </c>
      <c r="E800" s="42" t="s">
        <v>440</v>
      </c>
      <c r="F800" s="42" t="s">
        <v>253</v>
      </c>
      <c r="G800" s="42" t="s">
        <v>508</v>
      </c>
      <c r="H800" s="43">
        <v>0</v>
      </c>
      <c r="I800" s="43"/>
      <c r="J800" s="43"/>
      <c r="K800" s="39">
        <f t="shared" si="198"/>
        <v>0</v>
      </c>
      <c r="L800" s="44">
        <v>0</v>
      </c>
      <c r="M800" s="44">
        <v>0</v>
      </c>
      <c r="N800" s="47"/>
      <c r="O800" s="40" t="e">
        <f t="shared" si="193"/>
        <v>#DIV/0!</v>
      </c>
    </row>
    <row r="801" spans="1:15" s="5" customFormat="1" ht="20.25" customHeight="1">
      <c r="A801" s="69" t="s">
        <v>363</v>
      </c>
      <c r="B801" s="41" t="s">
        <v>704</v>
      </c>
      <c r="C801" s="42" t="s">
        <v>91</v>
      </c>
      <c r="D801" s="42" t="s">
        <v>637</v>
      </c>
      <c r="E801" s="42" t="s">
        <v>637</v>
      </c>
      <c r="F801" s="42"/>
      <c r="G801" s="42"/>
      <c r="H801" s="43">
        <f>H802</f>
        <v>420000</v>
      </c>
      <c r="I801" s="43">
        <f>I802</f>
        <v>0</v>
      </c>
      <c r="J801" s="43">
        <f>J802</f>
        <v>0</v>
      </c>
      <c r="K801" s="39">
        <f t="shared" si="198"/>
        <v>420000</v>
      </c>
      <c r="L801" s="44">
        <f>L802</f>
        <v>504</v>
      </c>
      <c r="M801" s="44">
        <f>M802</f>
        <v>504</v>
      </c>
      <c r="N801" s="44">
        <f>N802</f>
        <v>504</v>
      </c>
      <c r="O801" s="40">
        <f t="shared" si="193"/>
        <v>100</v>
      </c>
    </row>
    <row r="802" spans="1:15" s="5" customFormat="1" ht="19.5" customHeight="1">
      <c r="A802" s="69"/>
      <c r="B802" s="41" t="s">
        <v>154</v>
      </c>
      <c r="C802" s="42" t="s">
        <v>91</v>
      </c>
      <c r="D802" s="42" t="s">
        <v>637</v>
      </c>
      <c r="E802" s="42" t="s">
        <v>637</v>
      </c>
      <c r="F802" s="42" t="s">
        <v>530</v>
      </c>
      <c r="G802" s="42"/>
      <c r="H802" s="43">
        <f aca="true" t="shared" si="205" ref="H802:N803">H803</f>
        <v>420000</v>
      </c>
      <c r="I802" s="43">
        <f t="shared" si="205"/>
        <v>0</v>
      </c>
      <c r="J802" s="43">
        <f t="shared" si="205"/>
        <v>0</v>
      </c>
      <c r="K802" s="39">
        <f t="shared" si="198"/>
        <v>420000</v>
      </c>
      <c r="L802" s="44">
        <f t="shared" si="205"/>
        <v>504</v>
      </c>
      <c r="M802" s="44">
        <f t="shared" si="205"/>
        <v>504</v>
      </c>
      <c r="N802" s="44">
        <f t="shared" si="205"/>
        <v>504</v>
      </c>
      <c r="O802" s="40">
        <f t="shared" si="193"/>
        <v>100</v>
      </c>
    </row>
    <row r="803" spans="1:15" s="5" customFormat="1" ht="37.5">
      <c r="A803" s="69"/>
      <c r="B803" s="41" t="s">
        <v>167</v>
      </c>
      <c r="C803" s="42" t="s">
        <v>91</v>
      </c>
      <c r="D803" s="42" t="s">
        <v>637</v>
      </c>
      <c r="E803" s="42" t="s">
        <v>637</v>
      </c>
      <c r="F803" s="42" t="s">
        <v>168</v>
      </c>
      <c r="G803" s="42"/>
      <c r="H803" s="43">
        <f t="shared" si="205"/>
        <v>420000</v>
      </c>
      <c r="I803" s="43">
        <f t="shared" si="205"/>
        <v>0</v>
      </c>
      <c r="J803" s="43">
        <f t="shared" si="205"/>
        <v>0</v>
      </c>
      <c r="K803" s="39">
        <f t="shared" si="198"/>
        <v>420000</v>
      </c>
      <c r="L803" s="44">
        <f t="shared" si="205"/>
        <v>504</v>
      </c>
      <c r="M803" s="44">
        <f t="shared" si="205"/>
        <v>504</v>
      </c>
      <c r="N803" s="44">
        <f t="shared" si="205"/>
        <v>504</v>
      </c>
      <c r="O803" s="40">
        <f t="shared" si="193"/>
        <v>100</v>
      </c>
    </row>
    <row r="804" spans="1:15" s="5" customFormat="1" ht="36.75" customHeight="1">
      <c r="A804" s="69"/>
      <c r="B804" s="41" t="s">
        <v>725</v>
      </c>
      <c r="C804" s="42" t="s">
        <v>91</v>
      </c>
      <c r="D804" s="42" t="s">
        <v>637</v>
      </c>
      <c r="E804" s="42" t="s">
        <v>637</v>
      </c>
      <c r="F804" s="42" t="s">
        <v>168</v>
      </c>
      <c r="G804" s="42" t="s">
        <v>726</v>
      </c>
      <c r="H804" s="43">
        <v>420000</v>
      </c>
      <c r="I804" s="43"/>
      <c r="J804" s="43"/>
      <c r="K804" s="39">
        <f t="shared" si="198"/>
        <v>420000</v>
      </c>
      <c r="L804" s="44">
        <v>504</v>
      </c>
      <c r="M804" s="44">
        <v>504</v>
      </c>
      <c r="N804" s="47">
        <v>504</v>
      </c>
      <c r="O804" s="40">
        <f t="shared" si="193"/>
        <v>100</v>
      </c>
    </row>
    <row r="805" spans="1:15" s="5" customFormat="1" ht="18.75">
      <c r="A805" s="69" t="s">
        <v>364</v>
      </c>
      <c r="B805" s="41" t="s">
        <v>727</v>
      </c>
      <c r="C805" s="42" t="s">
        <v>91</v>
      </c>
      <c r="D805" s="42" t="s">
        <v>637</v>
      </c>
      <c r="E805" s="42" t="s">
        <v>511</v>
      </c>
      <c r="F805" s="42"/>
      <c r="G805" s="42"/>
      <c r="H805" s="43">
        <f>SUM(H806,H809)</f>
        <v>2062200</v>
      </c>
      <c r="I805" s="43">
        <f>SUM(I806,I809)</f>
        <v>0</v>
      </c>
      <c r="J805" s="43">
        <f>SUM(J806,J809)</f>
        <v>0</v>
      </c>
      <c r="K805" s="39">
        <f t="shared" si="198"/>
        <v>2062200</v>
      </c>
      <c r="L805" s="44">
        <f>SUM(L806,L809)</f>
        <v>2435.8</v>
      </c>
      <c r="M805" s="44">
        <f>SUM(M806,M809)</f>
        <v>2435.8</v>
      </c>
      <c r="N805" s="44">
        <f>SUM(N806,N809)</f>
        <v>2434.5</v>
      </c>
      <c r="O805" s="40">
        <f t="shared" si="193"/>
        <v>99.94662944412512</v>
      </c>
    </row>
    <row r="806" spans="1:15" s="5" customFormat="1" ht="76.5" customHeight="1">
      <c r="A806" s="69"/>
      <c r="B806" s="41" t="s">
        <v>735</v>
      </c>
      <c r="C806" s="42" t="s">
        <v>91</v>
      </c>
      <c r="D806" s="42" t="s">
        <v>637</v>
      </c>
      <c r="E806" s="42" t="s">
        <v>511</v>
      </c>
      <c r="F806" s="42" t="s">
        <v>736</v>
      </c>
      <c r="G806" s="42"/>
      <c r="H806" s="43">
        <f aca="true" t="shared" si="206" ref="H806:N807">H807</f>
        <v>2062200</v>
      </c>
      <c r="I806" s="43">
        <f t="shared" si="206"/>
        <v>0</v>
      </c>
      <c r="J806" s="43">
        <f t="shared" si="206"/>
        <v>0</v>
      </c>
      <c r="K806" s="39">
        <f t="shared" si="198"/>
        <v>2062200</v>
      </c>
      <c r="L806" s="44">
        <f t="shared" si="206"/>
        <v>2190.3</v>
      </c>
      <c r="M806" s="44">
        <f t="shared" si="206"/>
        <v>2190.3</v>
      </c>
      <c r="N806" s="44">
        <f t="shared" si="206"/>
        <v>2189.1</v>
      </c>
      <c r="O806" s="40">
        <f t="shared" si="193"/>
        <v>99.94521298452266</v>
      </c>
    </row>
    <row r="807" spans="1:15" s="5" customFormat="1" ht="18.75">
      <c r="A807" s="69"/>
      <c r="B807" s="41" t="s">
        <v>474</v>
      </c>
      <c r="C807" s="42" t="s">
        <v>91</v>
      </c>
      <c r="D807" s="42" t="s">
        <v>637</v>
      </c>
      <c r="E807" s="42" t="s">
        <v>511</v>
      </c>
      <c r="F807" s="42" t="s">
        <v>737</v>
      </c>
      <c r="G807" s="42"/>
      <c r="H807" s="43">
        <f t="shared" si="206"/>
        <v>2062200</v>
      </c>
      <c r="I807" s="43">
        <f t="shared" si="206"/>
        <v>0</v>
      </c>
      <c r="J807" s="43">
        <f t="shared" si="206"/>
        <v>0</v>
      </c>
      <c r="K807" s="39">
        <f t="shared" si="198"/>
        <v>2062200</v>
      </c>
      <c r="L807" s="44">
        <f t="shared" si="206"/>
        <v>2190.3</v>
      </c>
      <c r="M807" s="44">
        <f t="shared" si="206"/>
        <v>2190.3</v>
      </c>
      <c r="N807" s="44">
        <f t="shared" si="206"/>
        <v>2189.1</v>
      </c>
      <c r="O807" s="40">
        <f t="shared" si="193"/>
        <v>99.94521298452266</v>
      </c>
    </row>
    <row r="808" spans="1:15" s="5" customFormat="1" ht="18" customHeight="1">
      <c r="A808" s="69"/>
      <c r="B808" s="41" t="s">
        <v>476</v>
      </c>
      <c r="C808" s="42" t="s">
        <v>91</v>
      </c>
      <c r="D808" s="42" t="s">
        <v>637</v>
      </c>
      <c r="E808" s="42" t="s">
        <v>511</v>
      </c>
      <c r="F808" s="42" t="s">
        <v>737</v>
      </c>
      <c r="G808" s="42" t="s">
        <v>477</v>
      </c>
      <c r="H808" s="43">
        <v>2062200</v>
      </c>
      <c r="I808" s="43"/>
      <c r="J808" s="43"/>
      <c r="K808" s="39">
        <f t="shared" si="198"/>
        <v>2062200</v>
      </c>
      <c r="L808" s="44">
        <v>2190.3</v>
      </c>
      <c r="M808" s="44">
        <v>2190.3</v>
      </c>
      <c r="N808" s="47">
        <v>2189.1</v>
      </c>
      <c r="O808" s="40">
        <f t="shared" si="193"/>
        <v>99.94521298452266</v>
      </c>
    </row>
    <row r="809" spans="1:15" s="5" customFormat="1" ht="18.75">
      <c r="A809" s="69"/>
      <c r="B809" s="41" t="s">
        <v>154</v>
      </c>
      <c r="C809" s="42" t="s">
        <v>91</v>
      </c>
      <c r="D809" s="42" t="s">
        <v>637</v>
      </c>
      <c r="E809" s="42" t="s">
        <v>511</v>
      </c>
      <c r="F809" s="42" t="s">
        <v>530</v>
      </c>
      <c r="G809" s="42"/>
      <c r="H809" s="43">
        <f aca="true" t="shared" si="207" ref="H809:N810">H810</f>
        <v>0</v>
      </c>
      <c r="I809" s="43">
        <f t="shared" si="207"/>
        <v>0</v>
      </c>
      <c r="J809" s="43">
        <f t="shared" si="207"/>
        <v>0</v>
      </c>
      <c r="K809" s="39">
        <f t="shared" si="198"/>
        <v>0</v>
      </c>
      <c r="L809" s="44">
        <f t="shared" si="207"/>
        <v>245.5</v>
      </c>
      <c r="M809" s="44">
        <f t="shared" si="207"/>
        <v>245.5</v>
      </c>
      <c r="N809" s="44">
        <f t="shared" si="207"/>
        <v>245.4</v>
      </c>
      <c r="O809" s="40">
        <f t="shared" si="193"/>
        <v>99.95926680244399</v>
      </c>
    </row>
    <row r="810" spans="1:15" s="5" customFormat="1" ht="55.5" customHeight="1">
      <c r="A810" s="69"/>
      <c r="B810" s="41" t="s">
        <v>484</v>
      </c>
      <c r="C810" s="42" t="s">
        <v>91</v>
      </c>
      <c r="D810" s="42" t="s">
        <v>637</v>
      </c>
      <c r="E810" s="42" t="s">
        <v>511</v>
      </c>
      <c r="F810" s="42" t="s">
        <v>25</v>
      </c>
      <c r="G810" s="42"/>
      <c r="H810" s="43">
        <f t="shared" si="207"/>
        <v>0</v>
      </c>
      <c r="I810" s="43">
        <f t="shared" si="207"/>
        <v>0</v>
      </c>
      <c r="J810" s="43">
        <f t="shared" si="207"/>
        <v>0</v>
      </c>
      <c r="K810" s="39">
        <f t="shared" si="198"/>
        <v>0</v>
      </c>
      <c r="L810" s="44">
        <f t="shared" si="207"/>
        <v>245.5</v>
      </c>
      <c r="M810" s="44">
        <f t="shared" si="207"/>
        <v>245.5</v>
      </c>
      <c r="N810" s="44">
        <f t="shared" si="207"/>
        <v>245.4</v>
      </c>
      <c r="O810" s="40">
        <f t="shared" si="193"/>
        <v>99.95926680244399</v>
      </c>
    </row>
    <row r="811" spans="1:15" s="5" customFormat="1" ht="18.75">
      <c r="A811" s="69"/>
      <c r="B811" s="41" t="s">
        <v>738</v>
      </c>
      <c r="C811" s="42" t="s">
        <v>91</v>
      </c>
      <c r="D811" s="42" t="s">
        <v>637</v>
      </c>
      <c r="E811" s="42" t="s">
        <v>511</v>
      </c>
      <c r="F811" s="42" t="s">
        <v>25</v>
      </c>
      <c r="G811" s="42" t="s">
        <v>739</v>
      </c>
      <c r="H811" s="43"/>
      <c r="I811" s="43"/>
      <c r="J811" s="43"/>
      <c r="K811" s="39">
        <f t="shared" si="198"/>
        <v>0</v>
      </c>
      <c r="L811" s="44">
        <v>245.5</v>
      </c>
      <c r="M811" s="44">
        <v>245.5</v>
      </c>
      <c r="N811" s="47">
        <v>245.4</v>
      </c>
      <c r="O811" s="40">
        <f t="shared" si="193"/>
        <v>99.95926680244399</v>
      </c>
    </row>
    <row r="812" spans="1:15" s="5" customFormat="1" ht="18.75">
      <c r="A812" s="69" t="s">
        <v>94</v>
      </c>
      <c r="B812" s="41" t="s">
        <v>537</v>
      </c>
      <c r="C812" s="42" t="s">
        <v>91</v>
      </c>
      <c r="D812" s="42" t="s">
        <v>511</v>
      </c>
      <c r="E812" s="42"/>
      <c r="F812" s="42"/>
      <c r="G812" s="42"/>
      <c r="H812" s="43">
        <f>SUM(H813,H826)</f>
        <v>4194000</v>
      </c>
      <c r="I812" s="43">
        <f>SUM(I813,I826)</f>
        <v>-49300</v>
      </c>
      <c r="J812" s="43">
        <f>SUM(J813,J826)</f>
        <v>0</v>
      </c>
      <c r="K812" s="39">
        <f t="shared" si="198"/>
        <v>4144700</v>
      </c>
      <c r="L812" s="44">
        <f>SUM(L813,L826)</f>
        <v>7480.6</v>
      </c>
      <c r="M812" s="44">
        <f>SUM(M813,M826)</f>
        <v>7480.6</v>
      </c>
      <c r="N812" s="44">
        <f>SUM(N813,N826)</f>
        <v>7452.800000000001</v>
      </c>
      <c r="O812" s="40">
        <f t="shared" si="193"/>
        <v>99.62837205571746</v>
      </c>
    </row>
    <row r="813" spans="1:15" s="5" customFormat="1" ht="19.5" customHeight="1">
      <c r="A813" s="69" t="s">
        <v>95</v>
      </c>
      <c r="B813" s="41" t="s">
        <v>747</v>
      </c>
      <c r="C813" s="42" t="s">
        <v>91</v>
      </c>
      <c r="D813" s="42" t="s">
        <v>511</v>
      </c>
      <c r="E813" s="42" t="s">
        <v>450</v>
      </c>
      <c r="F813" s="42"/>
      <c r="G813" s="42"/>
      <c r="H813" s="43">
        <f>SUM(H814,H817,H820)</f>
        <v>2043000</v>
      </c>
      <c r="I813" s="43">
        <f>SUM(I814,I817,I820)</f>
        <v>-20000</v>
      </c>
      <c r="J813" s="43">
        <f>SUM(J814,J817,J820)</f>
        <v>0</v>
      </c>
      <c r="K813" s="39">
        <f t="shared" si="198"/>
        <v>2023000</v>
      </c>
      <c r="L813" s="44">
        <f>SUM(L814+L820)</f>
        <v>5744.8</v>
      </c>
      <c r="M813" s="44">
        <f>SUM(M814+M820)</f>
        <v>5744.8</v>
      </c>
      <c r="N813" s="44">
        <f>SUM(N814+N820)</f>
        <v>5717.600000000001</v>
      </c>
      <c r="O813" s="40">
        <f t="shared" si="193"/>
        <v>99.52652833867151</v>
      </c>
    </row>
    <row r="814" spans="1:15" s="5" customFormat="1" ht="19.5" customHeight="1">
      <c r="A814" s="69"/>
      <c r="B814" s="41" t="s">
        <v>485</v>
      </c>
      <c r="C814" s="42" t="s">
        <v>91</v>
      </c>
      <c r="D814" s="42" t="s">
        <v>511</v>
      </c>
      <c r="E814" s="42" t="s">
        <v>450</v>
      </c>
      <c r="F814" s="42" t="s">
        <v>486</v>
      </c>
      <c r="G814" s="42"/>
      <c r="H814" s="43">
        <f>H815</f>
        <v>1980000</v>
      </c>
      <c r="I814" s="43">
        <f>I815</f>
        <v>0</v>
      </c>
      <c r="J814" s="43">
        <f>J815</f>
        <v>0</v>
      </c>
      <c r="K814" s="39">
        <f t="shared" si="198"/>
        <v>1980000</v>
      </c>
      <c r="L814" s="44">
        <f>L815</f>
        <v>172.5</v>
      </c>
      <c r="M814" s="44">
        <f>M815</f>
        <v>172.5</v>
      </c>
      <c r="N814" s="44">
        <f>N815</f>
        <v>172.1</v>
      </c>
      <c r="O814" s="40">
        <f t="shared" si="193"/>
        <v>99.76811594202898</v>
      </c>
    </row>
    <row r="815" spans="1:15" s="5" customFormat="1" ht="19.5" customHeight="1">
      <c r="A815" s="69"/>
      <c r="B815" s="41" t="s">
        <v>474</v>
      </c>
      <c r="C815" s="42" t="s">
        <v>91</v>
      </c>
      <c r="D815" s="42" t="s">
        <v>511</v>
      </c>
      <c r="E815" s="42" t="s">
        <v>450</v>
      </c>
      <c r="F815" s="42" t="s">
        <v>487</v>
      </c>
      <c r="G815" s="42"/>
      <c r="H815" s="43">
        <f>SUM(H816:H816)</f>
        <v>1980000</v>
      </c>
      <c r="I815" s="43">
        <f>SUM(I816:I816)</f>
        <v>0</v>
      </c>
      <c r="J815" s="43">
        <f>SUM(J816:J816)</f>
        <v>0</v>
      </c>
      <c r="K815" s="39">
        <f t="shared" si="198"/>
        <v>1980000</v>
      </c>
      <c r="L815" s="44">
        <f>SUM(L816)</f>
        <v>172.5</v>
      </c>
      <c r="M815" s="44">
        <f>SUM(M816)</f>
        <v>172.5</v>
      </c>
      <c r="N815" s="44">
        <f>SUM(N816)</f>
        <v>172.1</v>
      </c>
      <c r="O815" s="40">
        <f aca="true" t="shared" si="208" ref="O815:O874">N815*100/M815</f>
        <v>99.76811594202898</v>
      </c>
    </row>
    <row r="816" spans="1:15" s="5" customFormat="1" ht="19.5" customHeight="1">
      <c r="A816" s="69"/>
      <c r="B816" s="41" t="s">
        <v>476</v>
      </c>
      <c r="C816" s="42" t="s">
        <v>91</v>
      </c>
      <c r="D816" s="42" t="s">
        <v>511</v>
      </c>
      <c r="E816" s="42" t="s">
        <v>450</v>
      </c>
      <c r="F816" s="42" t="s">
        <v>487</v>
      </c>
      <c r="G816" s="42" t="s">
        <v>477</v>
      </c>
      <c r="H816" s="43">
        <v>1980000</v>
      </c>
      <c r="I816" s="43"/>
      <c r="J816" s="43"/>
      <c r="K816" s="39">
        <f t="shared" si="198"/>
        <v>1980000</v>
      </c>
      <c r="L816" s="44">
        <v>172.5</v>
      </c>
      <c r="M816" s="44">
        <v>172.5</v>
      </c>
      <c r="N816" s="47">
        <v>172.1</v>
      </c>
      <c r="O816" s="40">
        <f t="shared" si="208"/>
        <v>99.76811594202898</v>
      </c>
    </row>
    <row r="817" spans="1:15" s="5" customFormat="1" ht="18.75" hidden="1">
      <c r="A817" s="69"/>
      <c r="B817" s="41" t="s">
        <v>526</v>
      </c>
      <c r="C817" s="42" t="s">
        <v>91</v>
      </c>
      <c r="D817" s="42" t="s">
        <v>511</v>
      </c>
      <c r="E817" s="42" t="s">
        <v>450</v>
      </c>
      <c r="F817" s="42" t="s">
        <v>527</v>
      </c>
      <c r="G817" s="42"/>
      <c r="H817" s="43">
        <f aca="true" t="shared" si="209" ref="H817:J818">H818</f>
        <v>0</v>
      </c>
      <c r="I817" s="43">
        <f t="shared" si="209"/>
        <v>0</v>
      </c>
      <c r="J817" s="43">
        <f t="shared" si="209"/>
        <v>0</v>
      </c>
      <c r="K817" s="39">
        <f t="shared" si="198"/>
        <v>0</v>
      </c>
      <c r="L817" s="44">
        <f>L818</f>
        <v>0</v>
      </c>
      <c r="M817" s="44">
        <f>M818</f>
        <v>0</v>
      </c>
      <c r="N817" s="47"/>
      <c r="O817" s="40" t="e">
        <f t="shared" si="208"/>
        <v>#DIV/0!</v>
      </c>
    </row>
    <row r="818" spans="1:15" s="5" customFormat="1" ht="54" customHeight="1" hidden="1">
      <c r="A818" s="69"/>
      <c r="B818" s="41" t="s">
        <v>740</v>
      </c>
      <c r="C818" s="42" t="s">
        <v>91</v>
      </c>
      <c r="D818" s="42" t="s">
        <v>511</v>
      </c>
      <c r="E818" s="42" t="s">
        <v>450</v>
      </c>
      <c r="F818" s="42" t="s">
        <v>741</v>
      </c>
      <c r="G818" s="42"/>
      <c r="H818" s="43">
        <f t="shared" si="209"/>
        <v>0</v>
      </c>
      <c r="I818" s="43">
        <f t="shared" si="209"/>
        <v>0</v>
      </c>
      <c r="J818" s="43">
        <f t="shared" si="209"/>
        <v>0</v>
      </c>
      <c r="K818" s="39">
        <f t="shared" si="198"/>
        <v>0</v>
      </c>
      <c r="L818" s="44">
        <f>L819</f>
        <v>0</v>
      </c>
      <c r="M818" s="44">
        <f>M819</f>
        <v>0</v>
      </c>
      <c r="N818" s="47"/>
      <c r="O818" s="40" t="e">
        <f t="shared" si="208"/>
        <v>#DIV/0!</v>
      </c>
    </row>
    <row r="819" spans="1:15" s="5" customFormat="1" ht="37.5" hidden="1">
      <c r="A819" s="69"/>
      <c r="B819" s="41" t="s">
        <v>120</v>
      </c>
      <c r="C819" s="42" t="s">
        <v>91</v>
      </c>
      <c r="D819" s="42" t="s">
        <v>511</v>
      </c>
      <c r="E819" s="42" t="s">
        <v>450</v>
      </c>
      <c r="F819" s="42" t="s">
        <v>741</v>
      </c>
      <c r="G819" s="42" t="s">
        <v>542</v>
      </c>
      <c r="H819" s="43"/>
      <c r="I819" s="43"/>
      <c r="J819" s="43"/>
      <c r="K819" s="39">
        <f t="shared" si="198"/>
        <v>0</v>
      </c>
      <c r="L819" s="44">
        <v>0</v>
      </c>
      <c r="M819" s="44">
        <v>0</v>
      </c>
      <c r="N819" s="47"/>
      <c r="O819" s="40" t="e">
        <f t="shared" si="208"/>
        <v>#DIV/0!</v>
      </c>
    </row>
    <row r="820" spans="1:15" s="5" customFormat="1" ht="20.25" customHeight="1">
      <c r="A820" s="69"/>
      <c r="B820" s="41" t="s">
        <v>154</v>
      </c>
      <c r="C820" s="42" t="s">
        <v>91</v>
      </c>
      <c r="D820" s="42" t="s">
        <v>511</v>
      </c>
      <c r="E820" s="42" t="s">
        <v>450</v>
      </c>
      <c r="F820" s="42" t="s">
        <v>530</v>
      </c>
      <c r="G820" s="42"/>
      <c r="H820" s="43">
        <f>H821</f>
        <v>63000</v>
      </c>
      <c r="I820" s="43">
        <f>I821</f>
        <v>-20000</v>
      </c>
      <c r="J820" s="43">
        <f>J821</f>
        <v>0</v>
      </c>
      <c r="K820" s="39">
        <f t="shared" si="198"/>
        <v>43000</v>
      </c>
      <c r="L820" s="44">
        <f>L821+L823</f>
        <v>5572.3</v>
      </c>
      <c r="M820" s="44">
        <f>M821+M823</f>
        <v>5572.3</v>
      </c>
      <c r="N820" s="44">
        <f>N821+N823</f>
        <v>5545.500000000001</v>
      </c>
      <c r="O820" s="40">
        <f t="shared" si="208"/>
        <v>99.51904958455218</v>
      </c>
    </row>
    <row r="821" spans="1:15" s="5" customFormat="1" ht="37.5">
      <c r="A821" s="69"/>
      <c r="B821" s="41" t="s">
        <v>167</v>
      </c>
      <c r="C821" s="42" t="s">
        <v>91</v>
      </c>
      <c r="D821" s="42" t="s">
        <v>511</v>
      </c>
      <c r="E821" s="42" t="s">
        <v>450</v>
      </c>
      <c r="F821" s="42" t="s">
        <v>168</v>
      </c>
      <c r="G821" s="42"/>
      <c r="H821" s="43">
        <f>SUM(H822:H822)</f>
        <v>63000</v>
      </c>
      <c r="I821" s="43">
        <f>SUM(I822:I822)</f>
        <v>-20000</v>
      </c>
      <c r="J821" s="43">
        <f>SUM(J822:J822)</f>
        <v>0</v>
      </c>
      <c r="K821" s="39">
        <f t="shared" si="198"/>
        <v>43000</v>
      </c>
      <c r="L821" s="44">
        <f>SUM(L822:L822)</f>
        <v>71</v>
      </c>
      <c r="M821" s="44">
        <f>SUM(M822:M822)</f>
        <v>71</v>
      </c>
      <c r="N821" s="44">
        <f>SUM(N822:N822)</f>
        <v>70.8</v>
      </c>
      <c r="O821" s="40">
        <f t="shared" si="208"/>
        <v>99.71830985915493</v>
      </c>
    </row>
    <row r="822" spans="1:15" s="5" customFormat="1" ht="38.25" customHeight="1">
      <c r="A822" s="69"/>
      <c r="B822" s="41" t="s">
        <v>120</v>
      </c>
      <c r="C822" s="42" t="s">
        <v>91</v>
      </c>
      <c r="D822" s="42" t="s">
        <v>511</v>
      </c>
      <c r="E822" s="42" t="s">
        <v>450</v>
      </c>
      <c r="F822" s="42" t="s">
        <v>168</v>
      </c>
      <c r="G822" s="42" t="s">
        <v>542</v>
      </c>
      <c r="H822" s="43">
        <v>63000</v>
      </c>
      <c r="I822" s="43">
        <v>-20000</v>
      </c>
      <c r="J822" s="43"/>
      <c r="K822" s="39">
        <f t="shared" si="198"/>
        <v>43000</v>
      </c>
      <c r="L822" s="44">
        <v>71</v>
      </c>
      <c r="M822" s="44">
        <v>71</v>
      </c>
      <c r="N822" s="47">
        <v>70.8</v>
      </c>
      <c r="O822" s="40">
        <f t="shared" si="208"/>
        <v>99.71830985915493</v>
      </c>
    </row>
    <row r="823" spans="1:15" s="5" customFormat="1" ht="56.25">
      <c r="A823" s="69"/>
      <c r="B823" s="41" t="s">
        <v>484</v>
      </c>
      <c r="C823" s="42" t="s">
        <v>91</v>
      </c>
      <c r="D823" s="42" t="s">
        <v>511</v>
      </c>
      <c r="E823" s="42" t="s">
        <v>450</v>
      </c>
      <c r="F823" s="42" t="s">
        <v>25</v>
      </c>
      <c r="G823" s="42"/>
      <c r="H823" s="43"/>
      <c r="I823" s="43"/>
      <c r="J823" s="43"/>
      <c r="K823" s="39"/>
      <c r="L823" s="44">
        <f>SUM(L824+L825)</f>
        <v>5501.3</v>
      </c>
      <c r="M823" s="44">
        <f>SUM(M824+M825)</f>
        <v>5501.3</v>
      </c>
      <c r="N823" s="44">
        <f>SUM(N824+N825)</f>
        <v>5474.700000000001</v>
      </c>
      <c r="O823" s="40">
        <f t="shared" si="208"/>
        <v>99.51647792339995</v>
      </c>
    </row>
    <row r="824" spans="1:15" s="5" customFormat="1" ht="19.5" customHeight="1">
      <c r="A824" s="69"/>
      <c r="B824" s="41" t="s">
        <v>595</v>
      </c>
      <c r="C824" s="42" t="s">
        <v>91</v>
      </c>
      <c r="D824" s="42" t="s">
        <v>511</v>
      </c>
      <c r="E824" s="42" t="s">
        <v>450</v>
      </c>
      <c r="F824" s="42" t="s">
        <v>25</v>
      </c>
      <c r="G824" s="42" t="s">
        <v>596</v>
      </c>
      <c r="H824" s="43"/>
      <c r="I824" s="43"/>
      <c r="J824" s="43"/>
      <c r="K824" s="39"/>
      <c r="L824" s="44">
        <v>679.5</v>
      </c>
      <c r="M824" s="44">
        <v>679.5</v>
      </c>
      <c r="N824" s="47">
        <v>672.1</v>
      </c>
      <c r="O824" s="40">
        <f t="shared" si="208"/>
        <v>98.91096394407653</v>
      </c>
    </row>
    <row r="825" spans="1:15" s="5" customFormat="1" ht="38.25" customHeight="1">
      <c r="A825" s="69"/>
      <c r="B825" s="41" t="s">
        <v>120</v>
      </c>
      <c r="C825" s="42" t="s">
        <v>91</v>
      </c>
      <c r="D825" s="42" t="s">
        <v>511</v>
      </c>
      <c r="E825" s="42" t="s">
        <v>450</v>
      </c>
      <c r="F825" s="42" t="s">
        <v>25</v>
      </c>
      <c r="G825" s="42" t="s">
        <v>542</v>
      </c>
      <c r="H825" s="43"/>
      <c r="I825" s="43"/>
      <c r="J825" s="43"/>
      <c r="K825" s="39"/>
      <c r="L825" s="44">
        <v>4821.8</v>
      </c>
      <c r="M825" s="44">
        <v>4821.8</v>
      </c>
      <c r="N825" s="47">
        <v>4802.6</v>
      </c>
      <c r="O825" s="40">
        <f t="shared" si="208"/>
        <v>99.60180845327471</v>
      </c>
    </row>
    <row r="826" spans="1:15" s="5" customFormat="1" ht="37.5">
      <c r="A826" s="69" t="s">
        <v>365</v>
      </c>
      <c r="B826" s="41" t="s">
        <v>538</v>
      </c>
      <c r="C826" s="42" t="s">
        <v>91</v>
      </c>
      <c r="D826" s="42" t="s">
        <v>511</v>
      </c>
      <c r="E826" s="42" t="s">
        <v>516</v>
      </c>
      <c r="F826" s="42"/>
      <c r="G826" s="42"/>
      <c r="H826" s="43">
        <f aca="true" t="shared" si="210" ref="H826:N828">H827</f>
        <v>2151000</v>
      </c>
      <c r="I826" s="43">
        <f t="shared" si="210"/>
        <v>-29300</v>
      </c>
      <c r="J826" s="43">
        <f t="shared" si="210"/>
        <v>0</v>
      </c>
      <c r="K826" s="39">
        <f t="shared" si="198"/>
        <v>2121700</v>
      </c>
      <c r="L826" s="44">
        <f t="shared" si="210"/>
        <v>1735.8</v>
      </c>
      <c r="M826" s="44">
        <f t="shared" si="210"/>
        <v>1735.8</v>
      </c>
      <c r="N826" s="44">
        <f t="shared" si="210"/>
        <v>1735.2</v>
      </c>
      <c r="O826" s="40">
        <f t="shared" si="208"/>
        <v>99.96543380573799</v>
      </c>
    </row>
    <row r="827" spans="1:15" s="5" customFormat="1" ht="59.25" customHeight="1">
      <c r="A827" s="69"/>
      <c r="B827" s="41" t="s">
        <v>445</v>
      </c>
      <c r="C827" s="42" t="s">
        <v>91</v>
      </c>
      <c r="D827" s="42" t="s">
        <v>511</v>
      </c>
      <c r="E827" s="42" t="s">
        <v>516</v>
      </c>
      <c r="F827" s="42" t="s">
        <v>446</v>
      </c>
      <c r="G827" s="42"/>
      <c r="H827" s="43">
        <f t="shared" si="210"/>
        <v>2151000</v>
      </c>
      <c r="I827" s="43">
        <f t="shared" si="210"/>
        <v>-29300</v>
      </c>
      <c r="J827" s="43">
        <f t="shared" si="210"/>
        <v>0</v>
      </c>
      <c r="K827" s="39">
        <f t="shared" si="198"/>
        <v>2121700</v>
      </c>
      <c r="L827" s="44">
        <f t="shared" si="210"/>
        <v>1735.8</v>
      </c>
      <c r="M827" s="44">
        <f t="shared" si="210"/>
        <v>1735.8</v>
      </c>
      <c r="N827" s="44">
        <f t="shared" si="210"/>
        <v>1735.2</v>
      </c>
      <c r="O827" s="40">
        <f t="shared" si="208"/>
        <v>99.96543380573799</v>
      </c>
    </row>
    <row r="828" spans="1:15" s="5" customFormat="1" ht="19.5" customHeight="1">
      <c r="A828" s="69"/>
      <c r="B828" s="41" t="s">
        <v>439</v>
      </c>
      <c r="C828" s="42" t="s">
        <v>91</v>
      </c>
      <c r="D828" s="42" t="s">
        <v>511</v>
      </c>
      <c r="E828" s="42" t="s">
        <v>516</v>
      </c>
      <c r="F828" s="42" t="s">
        <v>447</v>
      </c>
      <c r="G828" s="42"/>
      <c r="H828" s="43">
        <f t="shared" si="210"/>
        <v>2151000</v>
      </c>
      <c r="I828" s="43">
        <f t="shared" si="210"/>
        <v>-29300</v>
      </c>
      <c r="J828" s="43">
        <f t="shared" si="210"/>
        <v>0</v>
      </c>
      <c r="K828" s="39">
        <f t="shared" si="198"/>
        <v>2121700</v>
      </c>
      <c r="L828" s="44">
        <f t="shared" si="210"/>
        <v>1735.8</v>
      </c>
      <c r="M828" s="44">
        <f t="shared" si="210"/>
        <v>1735.8</v>
      </c>
      <c r="N828" s="44">
        <f t="shared" si="210"/>
        <v>1735.2</v>
      </c>
      <c r="O828" s="40">
        <f t="shared" si="208"/>
        <v>99.96543380573799</v>
      </c>
    </row>
    <row r="829" spans="1:15" s="5" customFormat="1" ht="18.75">
      <c r="A829" s="69"/>
      <c r="B829" s="41" t="s">
        <v>138</v>
      </c>
      <c r="C829" s="42" t="s">
        <v>91</v>
      </c>
      <c r="D829" s="42" t="s">
        <v>511</v>
      </c>
      <c r="E829" s="42" t="s">
        <v>516</v>
      </c>
      <c r="F829" s="42" t="s">
        <v>447</v>
      </c>
      <c r="G829" s="42" t="s">
        <v>139</v>
      </c>
      <c r="H829" s="43">
        <v>2151000</v>
      </c>
      <c r="I829" s="43">
        <v>-29300</v>
      </c>
      <c r="J829" s="43"/>
      <c r="K829" s="39">
        <f t="shared" si="198"/>
        <v>2121700</v>
      </c>
      <c r="L829" s="44">
        <v>1735.8</v>
      </c>
      <c r="M829" s="44">
        <v>1735.8</v>
      </c>
      <c r="N829" s="47">
        <v>1735.2</v>
      </c>
      <c r="O829" s="40">
        <f t="shared" si="208"/>
        <v>99.96543380573799</v>
      </c>
    </row>
    <row r="830" spans="1:15" s="5" customFormat="1" ht="18" customHeight="1">
      <c r="A830" s="69" t="s">
        <v>366</v>
      </c>
      <c r="B830" s="41" t="s">
        <v>586</v>
      </c>
      <c r="C830" s="42" t="s">
        <v>91</v>
      </c>
      <c r="D830" s="42" t="s">
        <v>516</v>
      </c>
      <c r="E830" s="42"/>
      <c r="F830" s="42"/>
      <c r="G830" s="42"/>
      <c r="H830" s="43">
        <f aca="true" t="shared" si="211" ref="H830:J831">H831</f>
        <v>253600</v>
      </c>
      <c r="I830" s="43">
        <f t="shared" si="211"/>
        <v>-4600</v>
      </c>
      <c r="J830" s="43">
        <f t="shared" si="211"/>
        <v>0</v>
      </c>
      <c r="K830" s="39">
        <f t="shared" si="198"/>
        <v>249000</v>
      </c>
      <c r="L830" s="44">
        <f aca="true" t="shared" si="212" ref="L830:N831">L831</f>
        <v>369.3</v>
      </c>
      <c r="M830" s="44">
        <f t="shared" si="212"/>
        <v>369.3</v>
      </c>
      <c r="N830" s="44">
        <f t="shared" si="212"/>
        <v>368.2</v>
      </c>
      <c r="O830" s="40">
        <f t="shared" si="208"/>
        <v>99.70213918223666</v>
      </c>
    </row>
    <row r="831" spans="1:15" s="5" customFormat="1" ht="18.75">
      <c r="A831" s="69" t="s">
        <v>367</v>
      </c>
      <c r="B831" s="41" t="s">
        <v>591</v>
      </c>
      <c r="C831" s="42" t="s">
        <v>91</v>
      </c>
      <c r="D831" s="42" t="s">
        <v>516</v>
      </c>
      <c r="E831" s="42" t="s">
        <v>438</v>
      </c>
      <c r="F831" s="42"/>
      <c r="G831" s="42"/>
      <c r="H831" s="43">
        <f t="shared" si="211"/>
        <v>253600</v>
      </c>
      <c r="I831" s="43">
        <f t="shared" si="211"/>
        <v>-4600</v>
      </c>
      <c r="J831" s="43">
        <f t="shared" si="211"/>
        <v>0</v>
      </c>
      <c r="K831" s="39">
        <f t="shared" si="198"/>
        <v>249000</v>
      </c>
      <c r="L831" s="44">
        <f t="shared" si="212"/>
        <v>369.3</v>
      </c>
      <c r="M831" s="44">
        <f t="shared" si="212"/>
        <v>369.3</v>
      </c>
      <c r="N831" s="44">
        <f t="shared" si="212"/>
        <v>368.2</v>
      </c>
      <c r="O831" s="40">
        <f t="shared" si="208"/>
        <v>99.70213918223666</v>
      </c>
    </row>
    <row r="832" spans="1:15" s="5" customFormat="1" ht="16.5" customHeight="1">
      <c r="A832" s="69"/>
      <c r="B832" s="41" t="s">
        <v>592</v>
      </c>
      <c r="C832" s="42" t="s">
        <v>91</v>
      </c>
      <c r="D832" s="42" t="s">
        <v>516</v>
      </c>
      <c r="E832" s="42" t="s">
        <v>438</v>
      </c>
      <c r="F832" s="42" t="s">
        <v>593</v>
      </c>
      <c r="G832" s="42"/>
      <c r="H832" s="43">
        <f>H833+H836</f>
        <v>253600</v>
      </c>
      <c r="I832" s="43">
        <f>I833+I836</f>
        <v>-4600</v>
      </c>
      <c r="J832" s="43">
        <f>J833+J836</f>
        <v>0</v>
      </c>
      <c r="K832" s="39">
        <f t="shared" si="198"/>
        <v>249000</v>
      </c>
      <c r="L832" s="44">
        <f>L833+L836</f>
        <v>369.3</v>
      </c>
      <c r="M832" s="44">
        <f>M833+M836</f>
        <v>369.3</v>
      </c>
      <c r="N832" s="44">
        <f>N833+N836</f>
        <v>368.2</v>
      </c>
      <c r="O832" s="40">
        <f t="shared" si="208"/>
        <v>99.70213918223666</v>
      </c>
    </row>
    <row r="833" spans="1:15" s="5" customFormat="1" ht="115.5" customHeight="1">
      <c r="A833" s="69"/>
      <c r="B833" s="53" t="s">
        <v>405</v>
      </c>
      <c r="C833" s="42" t="s">
        <v>91</v>
      </c>
      <c r="D833" s="42" t="s">
        <v>516</v>
      </c>
      <c r="E833" s="42" t="s">
        <v>438</v>
      </c>
      <c r="F833" s="42" t="s">
        <v>748</v>
      </c>
      <c r="G833" s="42"/>
      <c r="H833" s="43">
        <f aca="true" t="shared" si="213" ref="H833:J834">H834</f>
        <v>81600</v>
      </c>
      <c r="I833" s="43">
        <f t="shared" si="213"/>
        <v>-4600</v>
      </c>
      <c r="J833" s="43">
        <f t="shared" si="213"/>
        <v>0</v>
      </c>
      <c r="K833" s="39">
        <f t="shared" si="198"/>
        <v>77000</v>
      </c>
      <c r="L833" s="44">
        <f aca="true" t="shared" si="214" ref="L833:N834">L834</f>
        <v>117.3</v>
      </c>
      <c r="M833" s="44">
        <f t="shared" si="214"/>
        <v>117.3</v>
      </c>
      <c r="N833" s="44">
        <f t="shared" si="214"/>
        <v>116.2</v>
      </c>
      <c r="O833" s="40">
        <f t="shared" si="208"/>
        <v>99.06223358908781</v>
      </c>
    </row>
    <row r="834" spans="1:15" s="5" customFormat="1" ht="111" customHeight="1">
      <c r="A834" s="69"/>
      <c r="B834" s="53" t="s">
        <v>749</v>
      </c>
      <c r="C834" s="42" t="s">
        <v>91</v>
      </c>
      <c r="D834" s="42" t="s">
        <v>516</v>
      </c>
      <c r="E834" s="42" t="s">
        <v>438</v>
      </c>
      <c r="F834" s="42" t="s">
        <v>750</v>
      </c>
      <c r="G834" s="42"/>
      <c r="H834" s="43">
        <f t="shared" si="213"/>
        <v>81600</v>
      </c>
      <c r="I834" s="43">
        <f t="shared" si="213"/>
        <v>-4600</v>
      </c>
      <c r="J834" s="43">
        <f t="shared" si="213"/>
        <v>0</v>
      </c>
      <c r="K834" s="39">
        <f t="shared" si="198"/>
        <v>77000</v>
      </c>
      <c r="L834" s="44">
        <f t="shared" si="214"/>
        <v>117.3</v>
      </c>
      <c r="M834" s="44">
        <f t="shared" si="214"/>
        <v>117.3</v>
      </c>
      <c r="N834" s="44">
        <f t="shared" si="214"/>
        <v>116.2</v>
      </c>
      <c r="O834" s="40">
        <f t="shared" si="208"/>
        <v>99.06223358908781</v>
      </c>
    </row>
    <row r="835" spans="1:15" s="5" customFormat="1" ht="18.75">
      <c r="A835" s="69"/>
      <c r="B835" s="41" t="s">
        <v>509</v>
      </c>
      <c r="C835" s="42" t="s">
        <v>91</v>
      </c>
      <c r="D835" s="42" t="s">
        <v>516</v>
      </c>
      <c r="E835" s="42" t="s">
        <v>438</v>
      </c>
      <c r="F835" s="42" t="s">
        <v>750</v>
      </c>
      <c r="G835" s="42" t="s">
        <v>508</v>
      </c>
      <c r="H835" s="43">
        <v>81600</v>
      </c>
      <c r="I835" s="43">
        <v>-4600</v>
      </c>
      <c r="J835" s="43"/>
      <c r="K835" s="39">
        <f t="shared" si="198"/>
        <v>77000</v>
      </c>
      <c r="L835" s="44">
        <v>117.3</v>
      </c>
      <c r="M835" s="44">
        <v>117.3</v>
      </c>
      <c r="N835" s="47">
        <v>116.2</v>
      </c>
      <c r="O835" s="40">
        <f t="shared" si="208"/>
        <v>99.06223358908781</v>
      </c>
    </row>
    <row r="836" spans="1:15" s="5" customFormat="1" ht="98.25" customHeight="1">
      <c r="A836" s="69"/>
      <c r="B836" s="53" t="s">
        <v>379</v>
      </c>
      <c r="C836" s="42" t="s">
        <v>91</v>
      </c>
      <c r="D836" s="42" t="s">
        <v>516</v>
      </c>
      <c r="E836" s="42" t="s">
        <v>438</v>
      </c>
      <c r="F836" s="42" t="s">
        <v>252</v>
      </c>
      <c r="G836" s="42"/>
      <c r="H836" s="43">
        <f aca="true" t="shared" si="215" ref="H836:J837">H837</f>
        <v>172000</v>
      </c>
      <c r="I836" s="43">
        <f t="shared" si="215"/>
        <v>0</v>
      </c>
      <c r="J836" s="43">
        <f t="shared" si="215"/>
        <v>0</v>
      </c>
      <c r="K836" s="39">
        <f t="shared" si="198"/>
        <v>172000</v>
      </c>
      <c r="L836" s="44">
        <f aca="true" t="shared" si="216" ref="L836:N837">L837</f>
        <v>252</v>
      </c>
      <c r="M836" s="44">
        <f t="shared" si="216"/>
        <v>252</v>
      </c>
      <c r="N836" s="44">
        <f t="shared" si="216"/>
        <v>252</v>
      </c>
      <c r="O836" s="40">
        <f t="shared" si="208"/>
        <v>100</v>
      </c>
    </row>
    <row r="837" spans="1:15" s="5" customFormat="1" ht="78" customHeight="1">
      <c r="A837" s="69"/>
      <c r="B837" s="41" t="s">
        <v>566</v>
      </c>
      <c r="C837" s="42" t="s">
        <v>91</v>
      </c>
      <c r="D837" s="42" t="s">
        <v>516</v>
      </c>
      <c r="E837" s="42" t="s">
        <v>438</v>
      </c>
      <c r="F837" s="42" t="s">
        <v>253</v>
      </c>
      <c r="G837" s="42"/>
      <c r="H837" s="43">
        <f t="shared" si="215"/>
        <v>172000</v>
      </c>
      <c r="I837" s="43">
        <f t="shared" si="215"/>
        <v>0</v>
      </c>
      <c r="J837" s="43">
        <f t="shared" si="215"/>
        <v>0</v>
      </c>
      <c r="K837" s="39">
        <f t="shared" si="198"/>
        <v>172000</v>
      </c>
      <c r="L837" s="44">
        <f t="shared" si="216"/>
        <v>252</v>
      </c>
      <c r="M837" s="44">
        <f t="shared" si="216"/>
        <v>252</v>
      </c>
      <c r="N837" s="44">
        <f t="shared" si="216"/>
        <v>252</v>
      </c>
      <c r="O837" s="40">
        <f t="shared" si="208"/>
        <v>100</v>
      </c>
    </row>
    <row r="838" spans="1:15" s="5" customFormat="1" ht="18.75">
      <c r="A838" s="69"/>
      <c r="B838" s="41" t="s">
        <v>509</v>
      </c>
      <c r="C838" s="42" t="s">
        <v>91</v>
      </c>
      <c r="D838" s="42" t="s">
        <v>516</v>
      </c>
      <c r="E838" s="42" t="s">
        <v>438</v>
      </c>
      <c r="F838" s="42" t="s">
        <v>253</v>
      </c>
      <c r="G838" s="42" t="s">
        <v>508</v>
      </c>
      <c r="H838" s="43">
        <v>172000</v>
      </c>
      <c r="I838" s="43"/>
      <c r="J838" s="43"/>
      <c r="K838" s="39">
        <f t="shared" si="198"/>
        <v>172000</v>
      </c>
      <c r="L838" s="44">
        <v>252</v>
      </c>
      <c r="M838" s="44">
        <v>252</v>
      </c>
      <c r="N838" s="47">
        <v>252</v>
      </c>
      <c r="O838" s="40">
        <f t="shared" si="208"/>
        <v>100</v>
      </c>
    </row>
    <row r="839" spans="1:15" s="5" customFormat="1" ht="37.5">
      <c r="A839" s="69" t="s">
        <v>368</v>
      </c>
      <c r="B839" s="41" t="s">
        <v>122</v>
      </c>
      <c r="C839" s="42" t="s">
        <v>96</v>
      </c>
      <c r="D839" s="42"/>
      <c r="E839" s="42"/>
      <c r="F839" s="42"/>
      <c r="G839" s="42"/>
      <c r="H839" s="43">
        <f>SUM(H840,H860)</f>
        <v>7980069.45</v>
      </c>
      <c r="I839" s="43">
        <f>SUM(I840,I860)</f>
        <v>-12700</v>
      </c>
      <c r="J839" s="43">
        <f>SUM(J840,J860)</f>
        <v>0</v>
      </c>
      <c r="K839" s="39">
        <f t="shared" si="198"/>
        <v>7967369.45</v>
      </c>
      <c r="L839" s="44">
        <f>SUM(L840,L860)</f>
        <v>9439.6</v>
      </c>
      <c r="M839" s="44">
        <f>SUM(M840,M860)</f>
        <v>9439.6</v>
      </c>
      <c r="N839" s="44">
        <f>SUM(N840,N860)</f>
        <v>8055.6</v>
      </c>
      <c r="O839" s="40">
        <f t="shared" si="208"/>
        <v>85.33836179499131</v>
      </c>
    </row>
    <row r="840" spans="1:15" s="5" customFormat="1" ht="18.75">
      <c r="A840" s="69" t="s">
        <v>369</v>
      </c>
      <c r="B840" s="41" t="s">
        <v>636</v>
      </c>
      <c r="C840" s="42" t="s">
        <v>96</v>
      </c>
      <c r="D840" s="42" t="s">
        <v>637</v>
      </c>
      <c r="E840" s="42"/>
      <c r="F840" s="42"/>
      <c r="G840" s="42"/>
      <c r="H840" s="43">
        <f>SUM(H841,H845)</f>
        <v>7962269.45</v>
      </c>
      <c r="I840" s="43">
        <f>SUM(I841,I845)</f>
        <v>-12700</v>
      </c>
      <c r="J840" s="43">
        <f>SUM(J841,J845)</f>
        <v>0</v>
      </c>
      <c r="K840" s="39">
        <f t="shared" si="198"/>
        <v>7949569.45</v>
      </c>
      <c r="L840" s="44">
        <f>SUM(L841,L845)</f>
        <v>9418.5</v>
      </c>
      <c r="M840" s="44">
        <f>SUM(M841,M845)</f>
        <v>9418.5</v>
      </c>
      <c r="N840" s="44">
        <f>SUM(N841,N845)</f>
        <v>8037.200000000001</v>
      </c>
      <c r="O840" s="40">
        <f t="shared" si="208"/>
        <v>85.33418272548708</v>
      </c>
    </row>
    <row r="841" spans="1:15" s="5" customFormat="1" ht="37.5" hidden="1">
      <c r="A841" s="69" t="s">
        <v>97</v>
      </c>
      <c r="B841" s="41" t="s">
        <v>701</v>
      </c>
      <c r="C841" s="42" t="s">
        <v>96</v>
      </c>
      <c r="D841" s="42" t="s">
        <v>637</v>
      </c>
      <c r="E841" s="42" t="s">
        <v>464</v>
      </c>
      <c r="F841" s="42"/>
      <c r="G841" s="42"/>
      <c r="H841" s="43">
        <f aca="true" t="shared" si="217" ref="H841:M843">H842</f>
        <v>0</v>
      </c>
      <c r="I841" s="43">
        <f t="shared" si="217"/>
        <v>0</v>
      </c>
      <c r="J841" s="43">
        <f t="shared" si="217"/>
        <v>0</v>
      </c>
      <c r="K841" s="39">
        <f t="shared" si="198"/>
        <v>0</v>
      </c>
      <c r="L841" s="44">
        <f t="shared" si="217"/>
        <v>0</v>
      </c>
      <c r="M841" s="44">
        <f t="shared" si="217"/>
        <v>0</v>
      </c>
      <c r="N841" s="47"/>
      <c r="O841" s="40" t="e">
        <f t="shared" si="208"/>
        <v>#DIV/0!</v>
      </c>
    </row>
    <row r="842" spans="1:15" s="5" customFormat="1" ht="20.25" customHeight="1" hidden="1">
      <c r="A842" s="69"/>
      <c r="B842" s="41" t="s">
        <v>702</v>
      </c>
      <c r="C842" s="42" t="s">
        <v>96</v>
      </c>
      <c r="D842" s="42" t="s">
        <v>637</v>
      </c>
      <c r="E842" s="42" t="s">
        <v>464</v>
      </c>
      <c r="F842" s="42" t="s">
        <v>766</v>
      </c>
      <c r="G842" s="42"/>
      <c r="H842" s="43">
        <f t="shared" si="217"/>
        <v>0</v>
      </c>
      <c r="I842" s="43">
        <f t="shared" si="217"/>
        <v>0</v>
      </c>
      <c r="J842" s="43">
        <f t="shared" si="217"/>
        <v>0</v>
      </c>
      <c r="K842" s="39">
        <f t="shared" si="198"/>
        <v>0</v>
      </c>
      <c r="L842" s="44">
        <f t="shared" si="217"/>
        <v>0</v>
      </c>
      <c r="M842" s="44">
        <f t="shared" si="217"/>
        <v>0</v>
      </c>
      <c r="N842" s="47"/>
      <c r="O842" s="40" t="e">
        <f t="shared" si="208"/>
        <v>#DIV/0!</v>
      </c>
    </row>
    <row r="843" spans="1:15" s="5" customFormat="1" ht="22.5" customHeight="1" hidden="1">
      <c r="A843" s="69"/>
      <c r="B843" s="41" t="s">
        <v>703</v>
      </c>
      <c r="C843" s="42" t="s">
        <v>96</v>
      </c>
      <c r="D843" s="42" t="s">
        <v>637</v>
      </c>
      <c r="E843" s="42" t="s">
        <v>464</v>
      </c>
      <c r="F843" s="42" t="s">
        <v>767</v>
      </c>
      <c r="G843" s="42"/>
      <c r="H843" s="43">
        <f t="shared" si="217"/>
        <v>0</v>
      </c>
      <c r="I843" s="43">
        <f t="shared" si="217"/>
        <v>0</v>
      </c>
      <c r="J843" s="43">
        <f t="shared" si="217"/>
        <v>0</v>
      </c>
      <c r="K843" s="39">
        <f t="shared" si="198"/>
        <v>0</v>
      </c>
      <c r="L843" s="44">
        <f t="shared" si="217"/>
        <v>0</v>
      </c>
      <c r="M843" s="44">
        <f t="shared" si="217"/>
        <v>0</v>
      </c>
      <c r="N843" s="47"/>
      <c r="O843" s="40" t="e">
        <f t="shared" si="208"/>
        <v>#DIV/0!</v>
      </c>
    </row>
    <row r="844" spans="1:15" s="5" customFormat="1" ht="18.75" hidden="1">
      <c r="A844" s="69"/>
      <c r="B844" s="41" t="s">
        <v>469</v>
      </c>
      <c r="C844" s="42" t="s">
        <v>96</v>
      </c>
      <c r="D844" s="42" t="s">
        <v>637</v>
      </c>
      <c r="E844" s="42" t="s">
        <v>464</v>
      </c>
      <c r="F844" s="42" t="s">
        <v>767</v>
      </c>
      <c r="G844" s="42" t="s">
        <v>470</v>
      </c>
      <c r="H844" s="43"/>
      <c r="I844" s="43"/>
      <c r="J844" s="43"/>
      <c r="K844" s="39">
        <f t="shared" si="198"/>
        <v>0</v>
      </c>
      <c r="L844" s="44">
        <v>0</v>
      </c>
      <c r="M844" s="44">
        <v>0</v>
      </c>
      <c r="N844" s="47"/>
      <c r="O844" s="40" t="e">
        <f t="shared" si="208"/>
        <v>#DIV/0!</v>
      </c>
    </row>
    <row r="845" spans="1:15" s="5" customFormat="1" ht="18.75">
      <c r="A845" s="69" t="s">
        <v>97</v>
      </c>
      <c r="B845" s="41" t="s">
        <v>704</v>
      </c>
      <c r="C845" s="42" t="s">
        <v>96</v>
      </c>
      <c r="D845" s="42" t="s">
        <v>637</v>
      </c>
      <c r="E845" s="42" t="s">
        <v>637</v>
      </c>
      <c r="F845" s="42"/>
      <c r="G845" s="42"/>
      <c r="H845" s="43">
        <f>SUM(H846,H849,H854,H857)</f>
        <v>7962269.45</v>
      </c>
      <c r="I845" s="43">
        <f>SUM(I846,I849,I854,I857)</f>
        <v>-12700</v>
      </c>
      <c r="J845" s="43">
        <f>SUM(J846,J849,J854,J857)</f>
        <v>0</v>
      </c>
      <c r="K845" s="39">
        <f t="shared" si="198"/>
        <v>7949569.45</v>
      </c>
      <c r="L845" s="44">
        <f>SUM(L846,L849,L854,L857)</f>
        <v>9418.5</v>
      </c>
      <c r="M845" s="44">
        <f>SUM(M846,M849,M854,M857)</f>
        <v>9418.5</v>
      </c>
      <c r="N845" s="44">
        <f>SUM(N846,N849,N854,N857)</f>
        <v>8037.200000000001</v>
      </c>
      <c r="O845" s="40">
        <f t="shared" si="208"/>
        <v>85.33418272548708</v>
      </c>
    </row>
    <row r="846" spans="1:15" s="5" customFormat="1" ht="58.5" customHeight="1">
      <c r="A846" s="69"/>
      <c r="B846" s="41" t="s">
        <v>445</v>
      </c>
      <c r="C846" s="42" t="s">
        <v>96</v>
      </c>
      <c r="D846" s="42" t="s">
        <v>637</v>
      </c>
      <c r="E846" s="42" t="s">
        <v>637</v>
      </c>
      <c r="F846" s="42" t="s">
        <v>446</v>
      </c>
      <c r="G846" s="42"/>
      <c r="H846" s="43">
        <f aca="true" t="shared" si="218" ref="H846:N847">H847</f>
        <v>2168600</v>
      </c>
      <c r="I846" s="43">
        <f t="shared" si="218"/>
        <v>0</v>
      </c>
      <c r="J846" s="43">
        <f t="shared" si="218"/>
        <v>0</v>
      </c>
      <c r="K846" s="39">
        <f t="shared" si="198"/>
        <v>2168600</v>
      </c>
      <c r="L846" s="44">
        <f t="shared" si="218"/>
        <v>2309.7</v>
      </c>
      <c r="M846" s="44">
        <f t="shared" si="218"/>
        <v>2309.7</v>
      </c>
      <c r="N846" s="44">
        <f t="shared" si="218"/>
        <v>2242.5</v>
      </c>
      <c r="O846" s="40">
        <f t="shared" si="208"/>
        <v>97.0905312378231</v>
      </c>
    </row>
    <row r="847" spans="1:15" s="5" customFormat="1" ht="18.75">
      <c r="A847" s="69"/>
      <c r="B847" s="41" t="s">
        <v>439</v>
      </c>
      <c r="C847" s="42" t="s">
        <v>96</v>
      </c>
      <c r="D847" s="42" t="s">
        <v>637</v>
      </c>
      <c r="E847" s="42" t="s">
        <v>637</v>
      </c>
      <c r="F847" s="42" t="s">
        <v>447</v>
      </c>
      <c r="G847" s="42"/>
      <c r="H847" s="43">
        <f t="shared" si="218"/>
        <v>2168600</v>
      </c>
      <c r="I847" s="43">
        <f t="shared" si="218"/>
        <v>0</v>
      </c>
      <c r="J847" s="43">
        <f t="shared" si="218"/>
        <v>0</v>
      </c>
      <c r="K847" s="39">
        <f t="shared" si="198"/>
        <v>2168600</v>
      </c>
      <c r="L847" s="44">
        <f t="shared" si="218"/>
        <v>2309.7</v>
      </c>
      <c r="M847" s="44">
        <f t="shared" si="218"/>
        <v>2309.7</v>
      </c>
      <c r="N847" s="44">
        <f t="shared" si="218"/>
        <v>2242.5</v>
      </c>
      <c r="O847" s="40">
        <f t="shared" si="208"/>
        <v>97.0905312378231</v>
      </c>
    </row>
    <row r="848" spans="1:15" s="5" customFormat="1" ht="18.75">
      <c r="A848" s="69"/>
      <c r="B848" s="41" t="s">
        <v>138</v>
      </c>
      <c r="C848" s="42" t="s">
        <v>96</v>
      </c>
      <c r="D848" s="42" t="s">
        <v>637</v>
      </c>
      <c r="E848" s="42" t="s">
        <v>637</v>
      </c>
      <c r="F848" s="42" t="s">
        <v>447</v>
      </c>
      <c r="G848" s="42" t="s">
        <v>139</v>
      </c>
      <c r="H848" s="43">
        <v>2168600</v>
      </c>
      <c r="I848" s="43"/>
      <c r="J848" s="43"/>
      <c r="K848" s="39">
        <f t="shared" si="198"/>
        <v>2168600</v>
      </c>
      <c r="L848" s="44">
        <v>2309.7</v>
      </c>
      <c r="M848" s="44">
        <v>2309.7</v>
      </c>
      <c r="N848" s="47">
        <v>2242.5</v>
      </c>
      <c r="O848" s="40">
        <f t="shared" si="208"/>
        <v>97.0905312378231</v>
      </c>
    </row>
    <row r="849" spans="1:15" s="5" customFormat="1" ht="19.5" customHeight="1">
      <c r="A849" s="69"/>
      <c r="B849" s="41" t="s">
        <v>98</v>
      </c>
      <c r="C849" s="42" t="s">
        <v>96</v>
      </c>
      <c r="D849" s="42" t="s">
        <v>637</v>
      </c>
      <c r="E849" s="42" t="s">
        <v>637</v>
      </c>
      <c r="F849" s="42" t="s">
        <v>99</v>
      </c>
      <c r="G849" s="42"/>
      <c r="H849" s="43">
        <f>SUM(H850,H852)</f>
        <v>3417800</v>
      </c>
      <c r="I849" s="43">
        <f>SUM(I850,I852)</f>
        <v>326300</v>
      </c>
      <c r="J849" s="43">
        <f>SUM(J850,J852)</f>
        <v>0</v>
      </c>
      <c r="K849" s="39">
        <f t="shared" si="198"/>
        <v>3744100</v>
      </c>
      <c r="L849" s="44">
        <f>SUM(L850,L852)</f>
        <v>3821.8</v>
      </c>
      <c r="M849" s="44">
        <f>SUM(M850,M852)</f>
        <v>3821.8</v>
      </c>
      <c r="N849" s="44">
        <f>SUM(N850,N852)</f>
        <v>3752.1</v>
      </c>
      <c r="O849" s="40">
        <f t="shared" si="208"/>
        <v>98.17625202784028</v>
      </c>
    </row>
    <row r="850" spans="1:15" s="5" customFormat="1" ht="19.5" customHeight="1" hidden="1">
      <c r="A850" s="69"/>
      <c r="B850" s="41" t="s">
        <v>128</v>
      </c>
      <c r="C850" s="42" t="s">
        <v>96</v>
      </c>
      <c r="D850" s="42" t="s">
        <v>637</v>
      </c>
      <c r="E850" s="42" t="s">
        <v>637</v>
      </c>
      <c r="F850" s="42" t="s">
        <v>129</v>
      </c>
      <c r="G850" s="42"/>
      <c r="H850" s="43">
        <f>H851</f>
        <v>0</v>
      </c>
      <c r="I850" s="43">
        <f>I851</f>
        <v>0</v>
      </c>
      <c r="J850" s="43">
        <f>J851</f>
        <v>0</v>
      </c>
      <c r="K850" s="39">
        <f t="shared" si="198"/>
        <v>0</v>
      </c>
      <c r="L850" s="44">
        <f>L851</f>
        <v>0</v>
      </c>
      <c r="M850" s="44">
        <f>M851</f>
        <v>0</v>
      </c>
      <c r="N850" s="47"/>
      <c r="O850" s="40" t="e">
        <f t="shared" si="208"/>
        <v>#DIV/0!</v>
      </c>
    </row>
    <row r="851" spans="1:15" s="5" customFormat="1" ht="19.5" customHeight="1" hidden="1">
      <c r="A851" s="69"/>
      <c r="B851" s="41" t="s">
        <v>476</v>
      </c>
      <c r="C851" s="42" t="s">
        <v>96</v>
      </c>
      <c r="D851" s="42" t="s">
        <v>637</v>
      </c>
      <c r="E851" s="42" t="s">
        <v>637</v>
      </c>
      <c r="F851" s="42" t="s">
        <v>129</v>
      </c>
      <c r="G851" s="42" t="s">
        <v>477</v>
      </c>
      <c r="H851" s="43"/>
      <c r="I851" s="43"/>
      <c r="J851" s="43"/>
      <c r="K851" s="39">
        <f aca="true" t="shared" si="219" ref="K851:K874">SUM(H851:J851)</f>
        <v>0</v>
      </c>
      <c r="L851" s="44">
        <v>0</v>
      </c>
      <c r="M851" s="44">
        <v>0</v>
      </c>
      <c r="N851" s="47"/>
      <c r="O851" s="40" t="e">
        <f t="shared" si="208"/>
        <v>#DIV/0!</v>
      </c>
    </row>
    <row r="852" spans="1:15" s="5" customFormat="1" ht="18.75">
      <c r="A852" s="69"/>
      <c r="B852" s="41" t="s">
        <v>474</v>
      </c>
      <c r="C852" s="42" t="s">
        <v>96</v>
      </c>
      <c r="D852" s="42" t="s">
        <v>637</v>
      </c>
      <c r="E852" s="42" t="s">
        <v>637</v>
      </c>
      <c r="F852" s="42" t="s">
        <v>100</v>
      </c>
      <c r="G852" s="42"/>
      <c r="H852" s="43">
        <f>H853</f>
        <v>3417800</v>
      </c>
      <c r="I852" s="43">
        <f>I853</f>
        <v>326300</v>
      </c>
      <c r="J852" s="43">
        <f>J853</f>
        <v>0</v>
      </c>
      <c r="K852" s="39">
        <f t="shared" si="219"/>
        <v>3744100</v>
      </c>
      <c r="L852" s="44">
        <f>L853</f>
        <v>3821.8</v>
      </c>
      <c r="M852" s="44">
        <f>M853</f>
        <v>3821.8</v>
      </c>
      <c r="N852" s="44">
        <f>N853</f>
        <v>3752.1</v>
      </c>
      <c r="O852" s="40">
        <f t="shared" si="208"/>
        <v>98.17625202784028</v>
      </c>
    </row>
    <row r="853" spans="1:15" s="5" customFormat="1" ht="18.75" customHeight="1">
      <c r="A853" s="69"/>
      <c r="B853" s="41" t="s">
        <v>476</v>
      </c>
      <c r="C853" s="42" t="s">
        <v>96</v>
      </c>
      <c r="D853" s="42" t="s">
        <v>637</v>
      </c>
      <c r="E853" s="42" t="s">
        <v>637</v>
      </c>
      <c r="F853" s="42" t="s">
        <v>100</v>
      </c>
      <c r="G853" s="42" t="s">
        <v>477</v>
      </c>
      <c r="H853" s="43">
        <v>3417800</v>
      </c>
      <c r="I853" s="43">
        <v>326300</v>
      </c>
      <c r="J853" s="43"/>
      <c r="K853" s="39">
        <f t="shared" si="219"/>
        <v>3744100</v>
      </c>
      <c r="L853" s="44">
        <v>3821.8</v>
      </c>
      <c r="M853" s="44">
        <v>3821.8</v>
      </c>
      <c r="N853" s="47">
        <v>3752.1</v>
      </c>
      <c r="O853" s="40">
        <f t="shared" si="208"/>
        <v>98.17625202784028</v>
      </c>
    </row>
    <row r="854" spans="1:15" s="5" customFormat="1" ht="18.75" customHeight="1">
      <c r="A854" s="69"/>
      <c r="B854" s="41" t="s">
        <v>22</v>
      </c>
      <c r="C854" s="42" t="s">
        <v>96</v>
      </c>
      <c r="D854" s="42" t="s">
        <v>637</v>
      </c>
      <c r="E854" s="42" t="s">
        <v>637</v>
      </c>
      <c r="F854" s="42" t="s">
        <v>527</v>
      </c>
      <c r="G854" s="42"/>
      <c r="H854" s="43">
        <f aca="true" t="shared" si="220" ref="H854:J855">H855</f>
        <v>594584.25</v>
      </c>
      <c r="I854" s="43">
        <f t="shared" si="220"/>
        <v>0</v>
      </c>
      <c r="J854" s="43">
        <f t="shared" si="220"/>
        <v>0</v>
      </c>
      <c r="K854" s="39">
        <f t="shared" si="219"/>
        <v>594584.25</v>
      </c>
      <c r="L854" s="44">
        <f aca="true" t="shared" si="221" ref="L854:N855">L855</f>
        <v>591</v>
      </c>
      <c r="M854" s="44">
        <f t="shared" si="221"/>
        <v>591</v>
      </c>
      <c r="N854" s="44">
        <f t="shared" si="221"/>
        <v>580.5</v>
      </c>
      <c r="O854" s="40">
        <f t="shared" si="208"/>
        <v>98.22335025380711</v>
      </c>
    </row>
    <row r="855" spans="1:15" s="5" customFormat="1" ht="56.25" customHeight="1">
      <c r="A855" s="69"/>
      <c r="B855" s="41" t="s">
        <v>267</v>
      </c>
      <c r="C855" s="42" t="s">
        <v>96</v>
      </c>
      <c r="D855" s="42" t="s">
        <v>637</v>
      </c>
      <c r="E855" s="42" t="s">
        <v>637</v>
      </c>
      <c r="F855" s="42" t="s">
        <v>256</v>
      </c>
      <c r="G855" s="42"/>
      <c r="H855" s="43">
        <f t="shared" si="220"/>
        <v>594584.25</v>
      </c>
      <c r="I855" s="43">
        <f t="shared" si="220"/>
        <v>0</v>
      </c>
      <c r="J855" s="43">
        <f t="shared" si="220"/>
        <v>0</v>
      </c>
      <c r="K855" s="39">
        <f t="shared" si="219"/>
        <v>594584.25</v>
      </c>
      <c r="L855" s="44">
        <f t="shared" si="221"/>
        <v>591</v>
      </c>
      <c r="M855" s="44">
        <f t="shared" si="221"/>
        <v>591</v>
      </c>
      <c r="N855" s="44">
        <f t="shared" si="221"/>
        <v>580.5</v>
      </c>
      <c r="O855" s="40">
        <f t="shared" si="208"/>
        <v>98.22335025380711</v>
      </c>
    </row>
    <row r="856" spans="1:15" s="5" customFormat="1" ht="37.5">
      <c r="A856" s="69"/>
      <c r="B856" s="41" t="s">
        <v>725</v>
      </c>
      <c r="C856" s="42" t="s">
        <v>96</v>
      </c>
      <c r="D856" s="42" t="s">
        <v>637</v>
      </c>
      <c r="E856" s="42" t="s">
        <v>637</v>
      </c>
      <c r="F856" s="42" t="s">
        <v>256</v>
      </c>
      <c r="G856" s="42" t="s">
        <v>726</v>
      </c>
      <c r="H856" s="43">
        <v>594584.25</v>
      </c>
      <c r="I856" s="43"/>
      <c r="J856" s="43"/>
      <c r="K856" s="39">
        <f t="shared" si="219"/>
        <v>594584.25</v>
      </c>
      <c r="L856" s="44">
        <v>591</v>
      </c>
      <c r="M856" s="44">
        <v>591</v>
      </c>
      <c r="N856" s="47">
        <v>580.5</v>
      </c>
      <c r="O856" s="40">
        <f t="shared" si="208"/>
        <v>98.22335025380711</v>
      </c>
    </row>
    <row r="857" spans="1:15" s="5" customFormat="1" ht="19.5" customHeight="1">
      <c r="A857" s="69"/>
      <c r="B857" s="41" t="s">
        <v>154</v>
      </c>
      <c r="C857" s="42" t="s">
        <v>96</v>
      </c>
      <c r="D857" s="42" t="s">
        <v>637</v>
      </c>
      <c r="E857" s="42" t="s">
        <v>637</v>
      </c>
      <c r="F857" s="42" t="s">
        <v>530</v>
      </c>
      <c r="G857" s="42"/>
      <c r="H857" s="43">
        <f aca="true" t="shared" si="222" ref="H857:J858">H858</f>
        <v>1781285.2</v>
      </c>
      <c r="I857" s="43">
        <f t="shared" si="222"/>
        <v>-339000</v>
      </c>
      <c r="J857" s="43">
        <f t="shared" si="222"/>
        <v>0</v>
      </c>
      <c r="K857" s="39">
        <f t="shared" si="219"/>
        <v>1442285.2</v>
      </c>
      <c r="L857" s="44">
        <f aca="true" t="shared" si="223" ref="L857:N858">L858</f>
        <v>2696</v>
      </c>
      <c r="M857" s="44">
        <f t="shared" si="223"/>
        <v>2696</v>
      </c>
      <c r="N857" s="44">
        <f t="shared" si="223"/>
        <v>1462.1</v>
      </c>
      <c r="O857" s="40">
        <f t="shared" si="208"/>
        <v>54.232195845697326</v>
      </c>
    </row>
    <row r="858" spans="1:15" s="5" customFormat="1" ht="37.5">
      <c r="A858" s="69"/>
      <c r="B858" s="41" t="s">
        <v>135</v>
      </c>
      <c r="C858" s="42" t="s">
        <v>96</v>
      </c>
      <c r="D858" s="42" t="s">
        <v>637</v>
      </c>
      <c r="E858" s="42" t="s">
        <v>637</v>
      </c>
      <c r="F858" s="42" t="s">
        <v>136</v>
      </c>
      <c r="G858" s="42"/>
      <c r="H858" s="43">
        <f t="shared" si="222"/>
        <v>1781285.2</v>
      </c>
      <c r="I858" s="43">
        <f t="shared" si="222"/>
        <v>-339000</v>
      </c>
      <c r="J858" s="43">
        <f t="shared" si="222"/>
        <v>0</v>
      </c>
      <c r="K858" s="39">
        <f t="shared" si="219"/>
        <v>1442285.2</v>
      </c>
      <c r="L858" s="44">
        <f t="shared" si="223"/>
        <v>2696</v>
      </c>
      <c r="M858" s="44">
        <f t="shared" si="223"/>
        <v>2696</v>
      </c>
      <c r="N858" s="44">
        <f t="shared" si="223"/>
        <v>1462.1</v>
      </c>
      <c r="O858" s="40">
        <f t="shared" si="208"/>
        <v>54.232195845697326</v>
      </c>
    </row>
    <row r="859" spans="1:15" s="5" customFormat="1" ht="37.5">
      <c r="A859" s="69"/>
      <c r="B859" s="41" t="s">
        <v>725</v>
      </c>
      <c r="C859" s="42" t="s">
        <v>96</v>
      </c>
      <c r="D859" s="42" t="s">
        <v>637</v>
      </c>
      <c r="E859" s="42" t="s">
        <v>637</v>
      </c>
      <c r="F859" s="42" t="s">
        <v>136</v>
      </c>
      <c r="G859" s="42" t="s">
        <v>726</v>
      </c>
      <c r="H859" s="43">
        <v>1781285.2</v>
      </c>
      <c r="I859" s="43">
        <v>-339000</v>
      </c>
      <c r="J859" s="43"/>
      <c r="K859" s="39">
        <f t="shared" si="219"/>
        <v>1442285.2</v>
      </c>
      <c r="L859" s="44">
        <v>2696</v>
      </c>
      <c r="M859" s="44">
        <v>2696</v>
      </c>
      <c r="N859" s="47">
        <v>1462.1</v>
      </c>
      <c r="O859" s="40">
        <f t="shared" si="208"/>
        <v>54.232195845697326</v>
      </c>
    </row>
    <row r="860" spans="1:15" s="5" customFormat="1" ht="18.75">
      <c r="A860" s="69" t="s">
        <v>370</v>
      </c>
      <c r="B860" s="41" t="s">
        <v>586</v>
      </c>
      <c r="C860" s="42" t="s">
        <v>96</v>
      </c>
      <c r="D860" s="42" t="s">
        <v>516</v>
      </c>
      <c r="E860" s="42"/>
      <c r="F860" s="56"/>
      <c r="G860" s="42"/>
      <c r="H860" s="43">
        <f>H861</f>
        <v>17800</v>
      </c>
      <c r="I860" s="43">
        <f>I861</f>
        <v>0</v>
      </c>
      <c r="J860" s="43">
        <f>J861</f>
        <v>0</v>
      </c>
      <c r="K860" s="39">
        <f t="shared" si="219"/>
        <v>17800</v>
      </c>
      <c r="L860" s="44">
        <f>L861</f>
        <v>21.1</v>
      </c>
      <c r="M860" s="44">
        <f>M861</f>
        <v>21.1</v>
      </c>
      <c r="N860" s="44">
        <f>N861</f>
        <v>18.4</v>
      </c>
      <c r="O860" s="40">
        <f t="shared" si="208"/>
        <v>87.2037914691943</v>
      </c>
    </row>
    <row r="861" spans="1:15" s="5" customFormat="1" ht="18.75">
      <c r="A861" s="69" t="s">
        <v>371</v>
      </c>
      <c r="B861" s="41" t="s">
        <v>591</v>
      </c>
      <c r="C861" s="42" t="s">
        <v>96</v>
      </c>
      <c r="D861" s="42" t="s">
        <v>516</v>
      </c>
      <c r="E861" s="42" t="s">
        <v>438</v>
      </c>
      <c r="F861" s="42"/>
      <c r="G861" s="42"/>
      <c r="H861" s="43">
        <f>SUM(H862,H866)</f>
        <v>17800</v>
      </c>
      <c r="I861" s="43">
        <f>SUM(I862,I866)</f>
        <v>0</v>
      </c>
      <c r="J861" s="43">
        <f>SUM(J862,J866)</f>
        <v>0</v>
      </c>
      <c r="K861" s="39">
        <f t="shared" si="219"/>
        <v>17800</v>
      </c>
      <c r="L861" s="44">
        <f>SUM(L862,L866)</f>
        <v>21.1</v>
      </c>
      <c r="M861" s="44">
        <f>SUM(M862,M866)</f>
        <v>21.1</v>
      </c>
      <c r="N861" s="44">
        <f>SUM(N862,N866)</f>
        <v>18.4</v>
      </c>
      <c r="O861" s="40">
        <f t="shared" si="208"/>
        <v>87.2037914691943</v>
      </c>
    </row>
    <row r="862" spans="1:15" s="5" customFormat="1" ht="18.75">
      <c r="A862" s="69"/>
      <c r="B862" s="41" t="s">
        <v>592</v>
      </c>
      <c r="C862" s="42" t="s">
        <v>96</v>
      </c>
      <c r="D862" s="42" t="s">
        <v>516</v>
      </c>
      <c r="E862" s="42" t="s">
        <v>438</v>
      </c>
      <c r="F862" s="42" t="s">
        <v>593</v>
      </c>
      <c r="G862" s="42"/>
      <c r="H862" s="43">
        <f aca="true" t="shared" si="224" ref="H862:N864">H863</f>
        <v>17800</v>
      </c>
      <c r="I862" s="43">
        <f t="shared" si="224"/>
        <v>0</v>
      </c>
      <c r="J862" s="43">
        <f t="shared" si="224"/>
        <v>0</v>
      </c>
      <c r="K862" s="39">
        <f t="shared" si="219"/>
        <v>17800</v>
      </c>
      <c r="L862" s="44">
        <f t="shared" si="224"/>
        <v>21.1</v>
      </c>
      <c r="M862" s="44">
        <f t="shared" si="224"/>
        <v>21.1</v>
      </c>
      <c r="N862" s="44">
        <f t="shared" si="224"/>
        <v>18.4</v>
      </c>
      <c r="O862" s="40">
        <f t="shared" si="208"/>
        <v>87.2037914691943</v>
      </c>
    </row>
    <row r="863" spans="1:15" s="5" customFormat="1" ht="114" customHeight="1">
      <c r="A863" s="69"/>
      <c r="B863" s="53" t="s">
        <v>118</v>
      </c>
      <c r="C863" s="42" t="s">
        <v>96</v>
      </c>
      <c r="D863" s="42" t="s">
        <v>516</v>
      </c>
      <c r="E863" s="42" t="s">
        <v>438</v>
      </c>
      <c r="F863" s="42" t="s">
        <v>748</v>
      </c>
      <c r="G863" s="42"/>
      <c r="H863" s="43">
        <f t="shared" si="224"/>
        <v>17800</v>
      </c>
      <c r="I863" s="43">
        <f t="shared" si="224"/>
        <v>0</v>
      </c>
      <c r="J863" s="43">
        <f t="shared" si="224"/>
        <v>0</v>
      </c>
      <c r="K863" s="39">
        <f t="shared" si="219"/>
        <v>17800</v>
      </c>
      <c r="L863" s="44">
        <f t="shared" si="224"/>
        <v>21.1</v>
      </c>
      <c r="M863" s="44">
        <f t="shared" si="224"/>
        <v>21.1</v>
      </c>
      <c r="N863" s="44">
        <f t="shared" si="224"/>
        <v>18.4</v>
      </c>
      <c r="O863" s="40">
        <f t="shared" si="208"/>
        <v>87.2037914691943</v>
      </c>
    </row>
    <row r="864" spans="1:15" s="5" customFormat="1" ht="114.75" customHeight="1">
      <c r="A864" s="69"/>
      <c r="B864" s="53" t="s">
        <v>383</v>
      </c>
      <c r="C864" s="42" t="s">
        <v>96</v>
      </c>
      <c r="D864" s="42" t="s">
        <v>516</v>
      </c>
      <c r="E864" s="42" t="s">
        <v>438</v>
      </c>
      <c r="F864" s="42" t="s">
        <v>750</v>
      </c>
      <c r="G864" s="42"/>
      <c r="H864" s="43">
        <f t="shared" si="224"/>
        <v>17800</v>
      </c>
      <c r="I864" s="43">
        <f t="shared" si="224"/>
        <v>0</v>
      </c>
      <c r="J864" s="43">
        <f t="shared" si="224"/>
        <v>0</v>
      </c>
      <c r="K864" s="39">
        <f t="shared" si="219"/>
        <v>17800</v>
      </c>
      <c r="L864" s="44">
        <f t="shared" si="224"/>
        <v>21.1</v>
      </c>
      <c r="M864" s="44">
        <f t="shared" si="224"/>
        <v>21.1</v>
      </c>
      <c r="N864" s="44">
        <f t="shared" si="224"/>
        <v>18.4</v>
      </c>
      <c r="O864" s="40">
        <f t="shared" si="208"/>
        <v>87.2037914691943</v>
      </c>
    </row>
    <row r="865" spans="1:15" s="5" customFormat="1" ht="18.75">
      <c r="A865" s="69"/>
      <c r="B865" s="41" t="s">
        <v>509</v>
      </c>
      <c r="C865" s="42" t="s">
        <v>96</v>
      </c>
      <c r="D865" s="42" t="s">
        <v>516</v>
      </c>
      <c r="E865" s="42" t="s">
        <v>438</v>
      </c>
      <c r="F865" s="42" t="s">
        <v>750</v>
      </c>
      <c r="G865" s="42" t="s">
        <v>508</v>
      </c>
      <c r="H865" s="43">
        <v>17800</v>
      </c>
      <c r="I865" s="43"/>
      <c r="J865" s="43"/>
      <c r="K865" s="39">
        <f t="shared" si="219"/>
        <v>17800</v>
      </c>
      <c r="L865" s="44">
        <v>21.1</v>
      </c>
      <c r="M865" s="44">
        <v>21.1</v>
      </c>
      <c r="N865" s="47">
        <v>18.4</v>
      </c>
      <c r="O865" s="40">
        <f t="shared" si="208"/>
        <v>87.2037914691943</v>
      </c>
    </row>
    <row r="866" spans="1:15" s="5" customFormat="1" ht="17.25" customHeight="1" hidden="1">
      <c r="A866" s="69"/>
      <c r="B866" s="41" t="s">
        <v>154</v>
      </c>
      <c r="C866" s="42" t="s">
        <v>96</v>
      </c>
      <c r="D866" s="42" t="s">
        <v>516</v>
      </c>
      <c r="E866" s="42" t="s">
        <v>438</v>
      </c>
      <c r="F866" s="56" t="s">
        <v>530</v>
      </c>
      <c r="G866" s="42"/>
      <c r="H866" s="43">
        <f aca="true" t="shared" si="225" ref="H866:L868">H867</f>
        <v>0</v>
      </c>
      <c r="I866" s="43">
        <f t="shared" si="225"/>
        <v>0</v>
      </c>
      <c r="J866" s="43">
        <f t="shared" si="225"/>
        <v>0</v>
      </c>
      <c r="K866" s="39">
        <f t="shared" si="219"/>
        <v>0</v>
      </c>
      <c r="L866" s="44">
        <f t="shared" si="225"/>
        <v>0</v>
      </c>
      <c r="M866" s="49"/>
      <c r="N866" s="47"/>
      <c r="O866" s="40" t="e">
        <f t="shared" si="208"/>
        <v>#DIV/0!</v>
      </c>
    </row>
    <row r="867" spans="1:15" s="5" customFormat="1" ht="37.5" hidden="1">
      <c r="A867" s="69"/>
      <c r="B867" s="57" t="s">
        <v>599</v>
      </c>
      <c r="C867" s="42" t="s">
        <v>96</v>
      </c>
      <c r="D867" s="42" t="s">
        <v>516</v>
      </c>
      <c r="E867" s="42" t="s">
        <v>438</v>
      </c>
      <c r="F867" s="56" t="s">
        <v>600</v>
      </c>
      <c r="G867" s="42"/>
      <c r="H867" s="43">
        <f t="shared" si="225"/>
        <v>0</v>
      </c>
      <c r="I867" s="43">
        <f t="shared" si="225"/>
        <v>0</v>
      </c>
      <c r="J867" s="43">
        <f t="shared" si="225"/>
        <v>0</v>
      </c>
      <c r="K867" s="39">
        <f t="shared" si="219"/>
        <v>0</v>
      </c>
      <c r="L867" s="44">
        <f t="shared" si="225"/>
        <v>0</v>
      </c>
      <c r="M867" s="49"/>
      <c r="N867" s="47"/>
      <c r="O867" s="40" t="e">
        <f t="shared" si="208"/>
        <v>#DIV/0!</v>
      </c>
    </row>
    <row r="868" spans="1:15" s="5" customFormat="1" ht="18.75" customHeight="1" hidden="1">
      <c r="A868" s="69"/>
      <c r="B868" s="41" t="s">
        <v>101</v>
      </c>
      <c r="C868" s="42" t="s">
        <v>96</v>
      </c>
      <c r="D868" s="42" t="s">
        <v>516</v>
      </c>
      <c r="E868" s="42" t="s">
        <v>438</v>
      </c>
      <c r="F868" s="56" t="s">
        <v>102</v>
      </c>
      <c r="G868" s="42"/>
      <c r="H868" s="43">
        <f t="shared" si="225"/>
        <v>0</v>
      </c>
      <c r="I868" s="43">
        <f t="shared" si="225"/>
        <v>0</v>
      </c>
      <c r="J868" s="43">
        <f t="shared" si="225"/>
        <v>0</v>
      </c>
      <c r="K868" s="39">
        <f t="shared" si="219"/>
        <v>0</v>
      </c>
      <c r="L868" s="44">
        <f t="shared" si="225"/>
        <v>0</v>
      </c>
      <c r="M868" s="49"/>
      <c r="N868" s="47"/>
      <c r="O868" s="40" t="e">
        <f t="shared" si="208"/>
        <v>#DIV/0!</v>
      </c>
    </row>
    <row r="869" spans="1:15" s="5" customFormat="1" ht="18.75" hidden="1">
      <c r="A869" s="69"/>
      <c r="B869" s="41" t="s">
        <v>509</v>
      </c>
      <c r="C869" s="42" t="s">
        <v>96</v>
      </c>
      <c r="D869" s="42" t="s">
        <v>516</v>
      </c>
      <c r="E869" s="42" t="s">
        <v>438</v>
      </c>
      <c r="F869" s="56" t="s">
        <v>102</v>
      </c>
      <c r="G869" s="42" t="s">
        <v>508</v>
      </c>
      <c r="H869" s="43"/>
      <c r="I869" s="43"/>
      <c r="J869" s="43"/>
      <c r="K869" s="39">
        <f t="shared" si="219"/>
        <v>0</v>
      </c>
      <c r="L869" s="44">
        <v>0</v>
      </c>
      <c r="M869" s="49"/>
      <c r="N869" s="47"/>
      <c r="O869" s="40" t="e">
        <f t="shared" si="208"/>
        <v>#DIV/0!</v>
      </c>
    </row>
    <row r="870" spans="1:15" s="5" customFormat="1" ht="19.5" customHeight="1" hidden="1">
      <c r="A870" s="69"/>
      <c r="B870" s="41"/>
      <c r="C870" s="42"/>
      <c r="D870" s="42"/>
      <c r="E870" s="42"/>
      <c r="F870" s="56"/>
      <c r="G870" s="42"/>
      <c r="H870" s="43"/>
      <c r="I870" s="43"/>
      <c r="J870" s="43"/>
      <c r="K870" s="39">
        <f t="shared" si="219"/>
        <v>0</v>
      </c>
      <c r="L870" s="44">
        <v>0</v>
      </c>
      <c r="M870" s="49"/>
      <c r="N870" s="47"/>
      <c r="O870" s="40" t="e">
        <f t="shared" si="208"/>
        <v>#DIV/0!</v>
      </c>
    </row>
    <row r="871" spans="1:15" s="5" customFormat="1" ht="17.25" customHeight="1" hidden="1">
      <c r="A871" s="69"/>
      <c r="B871" s="41"/>
      <c r="C871" s="42"/>
      <c r="D871" s="42"/>
      <c r="E871" s="42"/>
      <c r="F871" s="56"/>
      <c r="G871" s="42"/>
      <c r="H871" s="43"/>
      <c r="I871" s="43"/>
      <c r="J871" s="43"/>
      <c r="K871" s="39">
        <f t="shared" si="219"/>
        <v>0</v>
      </c>
      <c r="L871" s="44">
        <v>0</v>
      </c>
      <c r="M871" s="49"/>
      <c r="N871" s="47"/>
      <c r="O871" s="40" t="e">
        <f t="shared" si="208"/>
        <v>#DIV/0!</v>
      </c>
    </row>
    <row r="872" spans="1:15" s="5" customFormat="1" ht="17.25" customHeight="1" hidden="1">
      <c r="A872" s="69"/>
      <c r="B872" s="41"/>
      <c r="C872" s="42"/>
      <c r="D872" s="42"/>
      <c r="E872" s="42"/>
      <c r="F872" s="56"/>
      <c r="G872" s="42"/>
      <c r="H872" s="43"/>
      <c r="I872" s="43"/>
      <c r="J872" s="43"/>
      <c r="K872" s="39">
        <f t="shared" si="219"/>
        <v>0</v>
      </c>
      <c r="L872" s="44">
        <v>0</v>
      </c>
      <c r="M872" s="49"/>
      <c r="N872" s="47"/>
      <c r="O872" s="40" t="e">
        <f t="shared" si="208"/>
        <v>#DIV/0!</v>
      </c>
    </row>
    <row r="873" spans="1:15" s="5" customFormat="1" ht="17.25" customHeight="1" hidden="1">
      <c r="A873" s="69"/>
      <c r="B873" s="41"/>
      <c r="C873" s="42"/>
      <c r="D873" s="42"/>
      <c r="E873" s="42"/>
      <c r="F873" s="56"/>
      <c r="G873" s="42"/>
      <c r="H873" s="43"/>
      <c r="I873" s="43"/>
      <c r="J873" s="43"/>
      <c r="K873" s="39">
        <f t="shared" si="219"/>
        <v>0</v>
      </c>
      <c r="L873" s="44">
        <v>0</v>
      </c>
      <c r="M873" s="49"/>
      <c r="N873" s="47"/>
      <c r="O873" s="40" t="e">
        <f t="shared" si="208"/>
        <v>#DIV/0!</v>
      </c>
    </row>
    <row r="874" spans="1:15" s="5" customFormat="1" ht="18.75">
      <c r="A874" s="69"/>
      <c r="B874" s="41" t="s">
        <v>421</v>
      </c>
      <c r="C874" s="42"/>
      <c r="D874" s="42"/>
      <c r="E874" s="42"/>
      <c r="F874" s="42"/>
      <c r="G874" s="42"/>
      <c r="H874" s="43" t="e">
        <f>SUM(H9,H24,H201,H217,H311,H364,H456,H585,H653,H791,H839)</f>
        <v>#REF!</v>
      </c>
      <c r="I874" s="43" t="e">
        <f>SUM(I9,I24,I201,I217,I311,I364,I456,I585,I653,I791,I839)</f>
        <v>#REF!</v>
      </c>
      <c r="J874" s="43" t="e">
        <f>SUM(J9,J24,J201,J217,J311,J364,J456,J585,J653,J791,J839)</f>
        <v>#REF!</v>
      </c>
      <c r="K874" s="39" t="e">
        <f t="shared" si="219"/>
        <v>#REF!</v>
      </c>
      <c r="L874" s="44">
        <f>SUM(L9,L24,L195,L201,L217,L311,L364,L456,L585,L653,L791,L839)</f>
        <v>2099469.5999999996</v>
      </c>
      <c r="M874" s="44">
        <f>SUM(M9,M24,M195,M201,M217,M311,M364,M456,M585,M653,M791,M839)</f>
        <v>2099665.5999999996</v>
      </c>
      <c r="N874" s="44">
        <f>SUM(N9,N24,N195,N201,N217,N311,N364,N456,N585,N653,N791,N839)</f>
        <v>2055549.2000000002</v>
      </c>
      <c r="O874" s="40">
        <f t="shared" si="208"/>
        <v>97.89888446998421</v>
      </c>
    </row>
    <row r="875" spans="1:15" s="5" customFormat="1" ht="18.75">
      <c r="A875" s="71"/>
      <c r="B875" s="63"/>
      <c r="C875" s="61"/>
      <c r="D875" s="61"/>
      <c r="E875" s="61"/>
      <c r="F875" s="61"/>
      <c r="G875" s="61"/>
      <c r="H875" s="64"/>
      <c r="I875" s="64"/>
      <c r="J875" s="64"/>
      <c r="K875" s="65"/>
      <c r="L875" s="66"/>
      <c r="M875" s="66"/>
      <c r="N875" s="66"/>
      <c r="O875" s="66"/>
    </row>
    <row r="876" spans="1:16" s="9" customFormat="1" ht="20.25">
      <c r="A876" s="72"/>
      <c r="B876" s="10"/>
      <c r="C876" s="7"/>
      <c r="D876" s="7"/>
      <c r="E876" s="7"/>
      <c r="F876" s="7"/>
      <c r="G876" s="7"/>
      <c r="H876" s="19"/>
      <c r="I876" s="19"/>
      <c r="J876" s="19"/>
      <c r="K876" s="19"/>
      <c r="L876" s="19"/>
      <c r="M876" s="19"/>
      <c r="N876" s="62"/>
      <c r="O876" s="8"/>
      <c r="P876" s="5"/>
    </row>
    <row r="877" spans="1:16" s="21" customFormat="1" ht="22.5" customHeight="1">
      <c r="A877" s="87" t="s">
        <v>146</v>
      </c>
      <c r="B877" s="87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88"/>
      <c r="O877" s="89"/>
      <c r="P877" s="23"/>
    </row>
    <row r="878" spans="1:16" s="25" customFormat="1" ht="26.25">
      <c r="A878" s="76" t="s">
        <v>302</v>
      </c>
      <c r="B878" s="76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86" t="s">
        <v>303</v>
      </c>
      <c r="O878" s="86"/>
      <c r="P878" s="24"/>
    </row>
    <row r="879" spans="1:19" s="27" customFormat="1" ht="22.5">
      <c r="A879" s="77"/>
      <c r="B879" s="77"/>
      <c r="C879" s="26"/>
      <c r="D879" s="26"/>
      <c r="E879" s="26"/>
      <c r="F879" s="26"/>
      <c r="G879" s="83"/>
      <c r="H879" s="83"/>
      <c r="I879" s="83"/>
      <c r="J879" s="83"/>
      <c r="K879" s="83"/>
      <c r="L879" s="83"/>
      <c r="M879" s="83"/>
      <c r="N879" s="83"/>
      <c r="O879" s="83"/>
      <c r="P879" s="22"/>
      <c r="Q879" s="22"/>
      <c r="R879" s="22"/>
      <c r="S879" s="22"/>
    </row>
  </sheetData>
  <sheetProtection selectLockedCells="1" selectUnlockedCells="1"/>
  <mergeCells count="21">
    <mergeCell ref="B3:G3"/>
    <mergeCell ref="A877:B877"/>
    <mergeCell ref="N877:O877"/>
    <mergeCell ref="C1:O1"/>
    <mergeCell ref="O6:O7"/>
    <mergeCell ref="A4:O4"/>
    <mergeCell ref="J6:J7"/>
    <mergeCell ref="A6:A7"/>
    <mergeCell ref="B6:B7"/>
    <mergeCell ref="C2:O2"/>
    <mergeCell ref="L6:L7"/>
    <mergeCell ref="A878:B878"/>
    <mergeCell ref="A879:B879"/>
    <mergeCell ref="K6:K7"/>
    <mergeCell ref="C6:G6"/>
    <mergeCell ref="H6:H7"/>
    <mergeCell ref="G879:O879"/>
    <mergeCell ref="I6:I7"/>
    <mergeCell ref="N6:N7"/>
    <mergeCell ref="M6:M7"/>
    <mergeCell ref="N878:O878"/>
  </mergeCells>
  <printOptions/>
  <pageMargins left="1.1811023622047245" right="0.3937007874015748" top="0.7874015748031497" bottom="0.31496062992125984" header="0.5118110236220472" footer="0.31496062992125984"/>
  <pageSetup fitToHeight="37" fitToWidth="1" horizontalDpi="600" verticalDpi="600" orientation="landscape" paperSize="9" scale="71" r:id="rId2"/>
  <headerFooter alignWithMargins="0">
    <oddHeader>&amp;C&amp;P</oddHeader>
  </headerFooter>
  <rowBreaks count="6" manualBreakCount="6">
    <brk id="18" max="14" man="1"/>
    <brk id="330" max="14" man="1"/>
    <brk id="363" max="14" man="1"/>
    <brk id="393" max="14" man="1"/>
    <brk id="441" max="14" man="1"/>
    <brk id="476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</dc:creator>
  <cp:keywords/>
  <dc:description/>
  <cp:lastModifiedBy>kulikova</cp:lastModifiedBy>
  <cp:lastPrinted>2011-05-19T08:24:02Z</cp:lastPrinted>
  <dcterms:created xsi:type="dcterms:W3CDTF">2005-10-21T05:19:18Z</dcterms:created>
  <dcterms:modified xsi:type="dcterms:W3CDTF">2011-11-16T08:02:42Z</dcterms:modified>
  <cp:category/>
  <cp:version/>
  <cp:contentType/>
  <cp:contentStatus/>
</cp:coreProperties>
</file>