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485" tabRatio="478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'Лист1'!$A$1:$K$1110</definedName>
  </definedNames>
  <calcPr fullCalcOnLoad="1"/>
</workbook>
</file>

<file path=xl/sharedStrings.xml><?xml version="1.0" encoding="utf-8"?>
<sst xmlns="http://schemas.openxmlformats.org/spreadsheetml/2006/main" count="5661" uniqueCount="729">
  <si>
    <t>Реализация государственных функций (функций органов местного самоуправления) в области физической культуры и спорта</t>
  </si>
  <si>
    <t>487 00 00</t>
  </si>
  <si>
    <t>487 99 00</t>
  </si>
  <si>
    <t>487 99 02</t>
  </si>
  <si>
    <t>487 99 03</t>
  </si>
  <si>
    <t>487 99 10</t>
  </si>
  <si>
    <t>524 89 00</t>
  </si>
  <si>
    <t>Субсидии иным некоммерческим организациям</t>
  </si>
  <si>
    <t>019</t>
  </si>
  <si>
    <t>Другие вопросы в области физической культуры и спорта</t>
  </si>
  <si>
    <t>431 99 01</t>
  </si>
  <si>
    <t>431 99 02</t>
  </si>
  <si>
    <t>431 99 03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</si>
  <si>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</si>
  <si>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524 47 00</t>
  </si>
  <si>
    <t>Реализация других мероприятий ведомственной целевой программы реализации государственной молодежной политики в Краснодарском крае "Молодежь Кубани" на 2011 - 2013 годы</t>
  </si>
  <si>
    <t>524 47 99</t>
  </si>
  <si>
    <t>Муниципальная целевая программа "Молодежь Геленджика" на 2011-2013 годы</t>
  </si>
  <si>
    <t>06</t>
  </si>
  <si>
    <t>10.</t>
  </si>
  <si>
    <t>Управление по здравоохранению администрации муниципального образования город-курорт Геленджик</t>
  </si>
  <si>
    <t>928</t>
  </si>
  <si>
    <t>218 00 00</t>
  </si>
  <si>
    <t>Мероприятия по проведению оздоровительной кампании детей</t>
  </si>
  <si>
    <t>432 00 00</t>
  </si>
  <si>
    <t>432 02 00</t>
  </si>
  <si>
    <t>Долгосрочные краевые целевые программы</t>
  </si>
  <si>
    <t>Реализация других мероприятий долгосрочной краевой целевой программы</t>
  </si>
  <si>
    <t>522 17 99</t>
  </si>
  <si>
    <t>795 19 00</t>
  </si>
  <si>
    <t>505 69 00</t>
  </si>
  <si>
    <t>Ежемесячная денежная выплата отдельным категориям работников муниципальных образовательных учреждений, реализующих основную общеобразовательную программу дошкольного образования</t>
  </si>
  <si>
    <t>505 69 01</t>
  </si>
  <si>
    <t>795 14 00</t>
  </si>
  <si>
    <t>Муниципальная целевая программа "Поддержка и развитие чтения населения муниципального образования город-курорт Геленджик на 2009-2011 годы"</t>
  </si>
  <si>
    <t>795 15 00</t>
  </si>
  <si>
    <t>Мероприятия по гражданской обороне</t>
  </si>
  <si>
    <t>520 21 02</t>
  </si>
  <si>
    <t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 учреждений здравоохранения муниципальных образований Краснодарского края, оказывающих первую медико-санитарную помощь</t>
  </si>
  <si>
    <t>Муниципальная целевая программа "Медицинские кадры для здравоохранения муниципального образования город-курорт Геленджик на 2010-2012 годы"</t>
  </si>
  <si>
    <t>Муниципальная целевая программа "Предупреждение и борьба с социально значимыми заболеваниями на 2010-2012 годы"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</si>
  <si>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</si>
  <si>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</si>
  <si>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</si>
  <si>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</si>
  <si>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</si>
  <si>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</si>
  <si>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</si>
  <si>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</si>
  <si>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</si>
  <si>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Фельдшерско-акушерские пункты</t>
  </si>
  <si>
    <t>478 00 00</t>
  </si>
  <si>
    <t>478 99 00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</si>
  <si>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</si>
  <si>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</si>
  <si>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</si>
  <si>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</si>
  <si>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</si>
  <si>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</si>
  <si>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</si>
  <si>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</si>
  <si>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472 00 00</t>
  </si>
  <si>
    <t>472 99 00</t>
  </si>
  <si>
    <t>Закон Краснодарского края от 30 апреля 2002 года №476-КЗ "О дополнительных льготах донорам крови в Краснодарском крае"</t>
  </si>
  <si>
    <t>505 86 00</t>
  </si>
  <si>
    <t>505 86 01</t>
  </si>
  <si>
    <t>505 87 00</t>
  </si>
  <si>
    <t>505 87 01</t>
  </si>
  <si>
    <t>505 87 02</t>
  </si>
  <si>
    <t>505 91 00</t>
  </si>
  <si>
    <t>Изготовление и ремонт зубных протезов ветеранам труда</t>
  </si>
  <si>
    <t>505 91 11</t>
  </si>
  <si>
    <t>Изготовление и ремонт зубных протезов труженикам тыла</t>
  </si>
  <si>
    <t>Изготовление и ремонт зубных протезов жертвам политических репрессий</t>
  </si>
  <si>
    <t>505 91 12</t>
  </si>
  <si>
    <t>505 91 13</t>
  </si>
  <si>
    <t>929</t>
  </si>
  <si>
    <t>934</t>
  </si>
  <si>
    <t>Организационно-воспитательная работа с молодежью</t>
  </si>
  <si>
    <t>431 00 00</t>
  </si>
  <si>
    <t>431 99 00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</si>
  <si>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</si>
  <si>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Федерации, муниципального образования</t>
  </si>
  <si>
    <t>Закон Краснодарского края от 30 июня 1997 года   №90-КЗ "Об охране здоровья населения Краснодарского края"</t>
  </si>
  <si>
    <t>Закон Краснодарского края от 15 декабря 2004 года   №808-КЗ "О мерах социальной поддержки отдельных категорий жителей Краснодарского края"</t>
  </si>
  <si>
    <t>491 01 00</t>
  </si>
  <si>
    <t xml:space="preserve">  (тыс.руб.)</t>
  </si>
  <si>
    <t>Обеспечение полноценным питанием беременных женщин, кормящих матерей, а также детей в возрасте до двух лет</t>
  </si>
  <si>
    <t>Управление по делам молодежи администрации муниципального образования город-курорт Геленджик</t>
  </si>
  <si>
    <t>Управление по физической культуре и спорту администрации муниципального образования город-курорт Геленджик</t>
  </si>
  <si>
    <t>Бюджетные инвестиции в объекты капитального строительства собственности  муниципальных образований</t>
  </si>
  <si>
    <t>Проектирование и строительство школы по ул.Жуковского в г.Геленджике</t>
  </si>
  <si>
    <t>615</t>
  </si>
  <si>
    <t>Проведение мероприятий для детей и молодежи</t>
  </si>
  <si>
    <t>431 01 00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</si>
  <si>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</si>
  <si>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</si>
  <si>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</si>
  <si>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</si>
  <si>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</si>
  <si>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795 20 00</t>
  </si>
  <si>
    <t>Выполнение функций органами местного самоуправления</t>
  </si>
  <si>
    <t>500</t>
  </si>
  <si>
    <t>Размещение в средствах массовой информации муниципальных правовых актов, проектов муниципальных правовых актов, иной официальной информации органов местного самоуправления</t>
  </si>
  <si>
    <t>092 03 10</t>
  </si>
  <si>
    <t>002 03 00</t>
  </si>
  <si>
    <t>Глава муниципального образования</t>
  </si>
  <si>
    <t>002 96 00</t>
  </si>
  <si>
    <t>002 97 00</t>
  </si>
  <si>
    <t>070 05 00</t>
  </si>
  <si>
    <t>Резервные фонды местных администраций</t>
  </si>
  <si>
    <t>Целевые программы муниципальных образований</t>
  </si>
  <si>
    <t>505 66 00</t>
  </si>
  <si>
    <t>Краевая целевая программа "Дети Кубани" на 2009-2013 годы</t>
  </si>
  <si>
    <t xml:space="preserve">925 </t>
  </si>
  <si>
    <t>520 09 00</t>
  </si>
  <si>
    <t>795 05 00</t>
  </si>
  <si>
    <t>436 09 00</t>
  </si>
  <si>
    <t>795 03 00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</si>
  <si>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</si>
  <si>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</si>
  <si>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602</t>
  </si>
  <si>
    <t>Взносы муниципального образования город-курорт Геленджик в уставные капиталы</t>
  </si>
  <si>
    <t>219 00 00</t>
  </si>
  <si>
    <t>219 01 00</t>
  </si>
  <si>
    <t>Подготовка населения и организаций к действиям в чрезвычайной ситуации в мирное и военное время</t>
  </si>
  <si>
    <t>795 23 00</t>
  </si>
  <si>
    <t>Муниципальная целевая программа "Развитие и модернизация жилищно-коммунального хозяйства муниципального образования город-курорт Геленджик на 2010-2014 годы"</t>
  </si>
  <si>
    <t>Ведомственные целевые программы</t>
  </si>
  <si>
    <t>524 00 00</t>
  </si>
  <si>
    <t>820 00 00</t>
  </si>
  <si>
    <t>820 02 00</t>
  </si>
  <si>
    <t>421 99 01</t>
  </si>
  <si>
    <t>421 99 02</t>
  </si>
  <si>
    <t>3.</t>
  </si>
  <si>
    <t>13</t>
  </si>
  <si>
    <t>Выполнение других обязательств муниципального образования город-курорт Геленджик</t>
  </si>
  <si>
    <t xml:space="preserve">Образование и организация деятельности административных комиссий </t>
  </si>
  <si>
    <t xml:space="preserve">Руководство и управление в сфере установленных функций </t>
  </si>
  <si>
    <t>Приобретение оборудования</t>
  </si>
  <si>
    <t>002 99 02</t>
  </si>
  <si>
    <t>Исполнение муниципальных функций муниципальными учреждениями</t>
  </si>
  <si>
    <t>002 99 10</t>
  </si>
  <si>
    <t>Прочие обязательства муниципального образования город-курорт Геленджик</t>
  </si>
  <si>
    <t>093 99 02</t>
  </si>
  <si>
    <t>Осуществление капитального ремонта</t>
  </si>
  <si>
    <t>093 99 03</t>
  </si>
  <si>
    <t xml:space="preserve">093 99 10 </t>
  </si>
  <si>
    <t>093 99 10</t>
  </si>
  <si>
    <t>Муниципальная целевая программа информатизации органов местного самоуправления муниципального образования город-курорт Геленджик на 2011-2014 годы</t>
  </si>
  <si>
    <t>Муниципальная целевая программа "Развитие территориального общественного самоуправления на территории муниципального образования город-курорт Геленджик на 2011-2012 годы"</t>
  </si>
  <si>
    <t>795 16 00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</si>
  <si>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</si>
  <si>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Резервный фонд администрации Краснодарского края</t>
  </si>
  <si>
    <t>070 04 00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</si>
  <si>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</si>
  <si>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</si>
  <si>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</si>
  <si>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247 99 02</t>
  </si>
  <si>
    <t>247 99 10</t>
  </si>
  <si>
    <t>302 99 02</t>
  </si>
  <si>
    <t>302 99 10</t>
  </si>
  <si>
    <t xml:space="preserve">Муниципальная целевая программа "Обеспечение пожарной безопасности в муниципальном образовании город-курорт Геленджик на 2011-2013 годы" </t>
  </si>
  <si>
    <t>795 02 00</t>
  </si>
  <si>
    <t>Государственная поддержка отраслей сельского хозяйства, в том числе мероприятия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годы, софинансирование которых осуществляется из федерального бюджета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</si>
  <si>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сельскохозяйственных кредитных потребительских кооперативах в 2005-2011 годах на срок до 8 лет</t>
  </si>
  <si>
    <t>Мероприятия по повышению финансовой устойчивости малых форм хозяйствования на селе, финансовое обеспечение которых осуществляется за счет средств краевого бюджета</t>
  </si>
  <si>
    <t>267 05 51</t>
  </si>
  <si>
    <t>Связь и информатика</t>
  </si>
  <si>
    <t xml:space="preserve">Ведомственная целевая программа "Создание системы комплексного обеспечения безопасности жизнедеятельности Краснодарского края на 2011 - 2013 годы" </t>
  </si>
  <si>
    <t>524 31 00</t>
  </si>
  <si>
    <t>Другие вопросы в области национальной экономики</t>
  </si>
  <si>
    <t>Мероприятия в области землеустройства и землепользования</t>
  </si>
  <si>
    <t>340 03 00</t>
  </si>
  <si>
    <t>Долгосрочная целевая программа "Государственная поддержка малого и среднего предпринимательства в Краснодарском крае" на 2009-2012 годы</t>
  </si>
  <si>
    <t>Муниципальная целевая программа "Продвижение курорта Геленджик на российском и международном туристских рынках в 2011-2013 годах"</t>
  </si>
  <si>
    <t>Оздоровление детей, в том числе мероприятия краевой целевой программы "Дети Кубани" на 2009-2013 годы, софинансирование которых осуществляется за счет средств федерального бюджета</t>
  </si>
  <si>
    <t>Организация отдыха и оздоровления детей-сирот и детей, оставшихся без попечения родителей, детей, находящихся под опекой (попечительством), в приемных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2009-2013 годы</t>
  </si>
  <si>
    <t>432 02 04</t>
  </si>
  <si>
    <t>Муниципальная целевая программа "Дети Геленджика" на 2011-2013 годы</t>
  </si>
  <si>
    <t>Решение Думы муниципального образования город-курорт Геленджик от 28 августа 2010 года № 486 "Об утверждении Положения о пенсионном обеспечении за выслугу лет лиц, замещавших муниципальные должности и должности муниципальной службы в муниципальном образовании город-курорт Геленджик"</t>
  </si>
  <si>
    <t>Дополнительное пенсионное обеспечение</t>
  </si>
  <si>
    <t>Оказание единовременной материальной помощи гражданам, пострадавшим в результате чрезвычайной ситуации</t>
  </si>
  <si>
    <t>070 04 01</t>
  </si>
  <si>
    <t>Муниципальные целевые программы и (или) мероприятия муниципальных целевых программ, софинансирование которых осуществляется в рамках реализации федеральных целевых программ и долгосрочных краевых целевых программ</t>
  </si>
  <si>
    <t>100 00 00</t>
  </si>
  <si>
    <t>Муниципальные целевые программы и (или) мероприятия муниципальных целевых программ, софинансирование которых  осуществляется в рамках реализации федеральной целевой программы "Жилище" на 2011-2015 годы</t>
  </si>
  <si>
    <t>100 88 00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</si>
  <si>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 </t>
  </si>
  <si>
    <t xml:space="preserve">100 88 21 </t>
  </si>
  <si>
    <t>100 88 21</t>
  </si>
  <si>
    <t xml:space="preserve">Предоставление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краевого бюджета </t>
  </si>
  <si>
    <t>100 88 22</t>
  </si>
  <si>
    <t>Предоставление социальных выплат молодым семьям, финансовое обеспечение которых осуществляется за счет средств местного бюджета, предусмотренных на реализацию муниципальной целевой программы "Жилище" на 2011-2015 годы в рамках софинансирования подпрограммы "Обеспечение жильем молодых семей"</t>
  </si>
  <si>
    <t>100 88 23</t>
  </si>
  <si>
    <t xml:space="preserve">Решение Думы муниципального образования город-курорт Геленджик от 29 мая 2006 года № 219 "Об утверждении Положения о порядке осуществления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Геленджик" </t>
  </si>
  <si>
    <t>505 65 00</t>
  </si>
  <si>
    <t>505 65 01</t>
  </si>
  <si>
    <t>Решение Думы муниципального образования город-курорт Геленджик от 18 ноября 2010 года № 504 "О дополнительной мере социальной поддержки отдельных категорий граждан в виде предоставления бесплатной подписки на городские и краевые периодические печатные издания в 2011 году"</t>
  </si>
  <si>
    <t>Решение Думы муниципального образования город-курорт Геленджик от 25 октября 2011 года №639 "Об установлении дополнительной меры социальной поддержки достигших 80-летнего возраста ветеранов Великой Отечественной войны и лиц, приравненных к ним, в виде единовременной выплаты"</t>
  </si>
  <si>
    <t>505 68 00</t>
  </si>
  <si>
    <t>Единовременная выплата ветеранам Великой Отечественной войны и лицам, приравненным к ним, достигшим 80-летнего возраста</t>
  </si>
  <si>
    <t>505 68 01</t>
  </si>
  <si>
    <t>Постановление администрации муниципального образования город-курорт Геленджик от 11 ноября 2011 года № 2881 "О выделении средств из резервного фонда"</t>
  </si>
  <si>
    <t>505 75 00</t>
  </si>
  <si>
    <t>505 75 01</t>
  </si>
  <si>
    <t>Муниципальная целевая программа "Жилище" на 2011-2015 годы</t>
  </si>
  <si>
    <t>795 30 00</t>
  </si>
  <si>
    <t>Предоставление социальных выплат молодым семьям в рамках подпрограммы "Обеспечение жильем молодых семей" федеральной целевой программы "Жилище" на 2011-2015 годы</t>
  </si>
  <si>
    <t>795 30 01</t>
  </si>
  <si>
    <t>Предоставление физическим лицам социальных выплат для оплаты части стоимости жилья при получении ипотечного жилищного кредита на приобретение (строительство) жилья</t>
  </si>
  <si>
    <t>795 30 02</t>
  </si>
  <si>
    <t>Выплата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учреждениях)</t>
  </si>
  <si>
    <t>Исполнение расходных обязательств Краснодарского края 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</si>
  <si>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Другие вопросы в области социальной политики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</si>
  <si>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</si>
  <si>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</si>
  <si>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</si>
  <si>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</si>
  <si>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516 00 00</t>
  </si>
  <si>
    <t>Выравнивание бюджетной обеспеченности муниципальных образований</t>
  </si>
  <si>
    <t>516 01 00</t>
  </si>
  <si>
    <t>Выравнивание бюджетной обеспеченности поселений</t>
  </si>
  <si>
    <t>516 01 30</t>
  </si>
  <si>
    <t>Фонд софинансирования</t>
  </si>
  <si>
    <t>010</t>
  </si>
  <si>
    <t>Прочие межбюджетные трансферты общего характера</t>
  </si>
  <si>
    <t>Субсидии из бюджетов поселений и (или) муниципальных районов (городских округов), в которых в отчетном финансовом году расчетные налоговые доходы местных бюджетов превышали установленный уровень</t>
  </si>
  <si>
    <t>520 35 00</t>
  </si>
  <si>
    <t>Долгосрочная краевая целевая программа "Развитие санаторно-курортного и туристского комплекса Краснодарского края" на 2011 - 2015 годы</t>
  </si>
  <si>
    <t>522 21 00</t>
  </si>
  <si>
    <t xml:space="preserve">013 </t>
  </si>
  <si>
    <t>002 99 03</t>
  </si>
  <si>
    <t xml:space="preserve">01 </t>
  </si>
  <si>
    <t>Предоставление субсидий из краевого бюджета местным бюджетам на софинансирование расходов местных бюджетов по проектированию и строительству жилья эконом-класса с последующим предоставлением построенного жилья по договорам социального найма</t>
  </si>
  <si>
    <t>522 64 14</t>
  </si>
  <si>
    <t>Проектирование и строительство многоквартирного жилого дома по ул.Санаторной, б/н в с.Архипо-Осиповка, г.Геленджик</t>
  </si>
  <si>
    <t>612</t>
  </si>
  <si>
    <t>Пополнение муниципального жилищного фонда</t>
  </si>
  <si>
    <t>795 30 04</t>
  </si>
  <si>
    <t>Разводящий газопровод в с.Архипо-Осиповка. 1 этап</t>
  </si>
  <si>
    <t>Газопровод в х.Джанхот. Газопровод среднего  давления. Разводящий газопровод</t>
  </si>
  <si>
    <t>Газопровод высокого давления п.Светлый - с.Адербиевка</t>
  </si>
  <si>
    <t>614</t>
  </si>
  <si>
    <t>Муниципальная целевая программа "Жилище" на 2006-2010 годы (погашение кредиторской задолженности)</t>
  </si>
  <si>
    <t>Обеспечение земельного участка инженерной инфраструктурой. Внеплощадочные сети и сооружения микрорайона "Марьинский" г.Геленджик. Водоснабжение и хозяйственно-бытовая канализация</t>
  </si>
  <si>
    <t>Муниципальная целевая программа "Газификация муниципального образования город-курорт Геленджик на 2011-2016 годы"</t>
  </si>
  <si>
    <t>Обеспечение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</si>
  <si>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795 30 03</t>
  </si>
  <si>
    <t>Долгосрочная муниципальная целевая программа "Развитие общественной инфраструктуры муниципального образования город-курорт Геленджик на 2011-2020 годы"</t>
  </si>
  <si>
    <t>795 24 00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</si>
  <si>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</si>
  <si>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Дополнительная помощь местным бюджетам на решение социально значимых вопросов</t>
  </si>
  <si>
    <t>520 32 00</t>
  </si>
  <si>
    <t>100 88 31</t>
  </si>
  <si>
    <t>100 88 32</t>
  </si>
  <si>
    <t>Мероприятия долгосрочной муниципальной целевой программы "Развитие общественной инфраструктуры муниципального образования город-курорт Геленджик на 2011-2020 годы", софинансирование которых осуществляется в рамках подпрограммы "Стимулирование программ развития жилищного строительства субъектов Российской Федерации" федеральной целевой программы "Жилище" на 2011-2013 годы, финансовое обеспечение которых осуществляется за счет средств местного бюджета</t>
  </si>
  <si>
    <t>100 88 33</t>
  </si>
  <si>
    <t>Школа на 650 учащихся в микрорайоне Северный в г.Геленджике</t>
  </si>
  <si>
    <t>825</t>
  </si>
  <si>
    <t>423 99 03</t>
  </si>
  <si>
    <t xml:space="preserve">795 01 00 </t>
  </si>
  <si>
    <t>Здравоохранение</t>
  </si>
  <si>
    <t>Долгосрочная краевая целевая программа развития общественной инфраструктуры муниципального значения на 2009 - 2011 годы</t>
  </si>
  <si>
    <t>Проектирование и строительство здания амбулатории врача общей практики в с.Адербиевка муниципального образования город-курорт Геленджик</t>
  </si>
  <si>
    <t>616</t>
  </si>
  <si>
    <t>Физическая культура</t>
  </si>
  <si>
    <t>Спортивный комплекс с плавательным бассейном по ул.Солнцедарской, б/н в мкр.Северный, г.Геленджик</t>
  </si>
  <si>
    <t>Проектирование и строительство спортивного комплекса "Атлант" по ул.Солнцедарской, б/н в мкр.Северный, г.Геленджик. Спортивный центр с универсальным игровым залом, г.Геленджик, Краснодарский край. 1-й пусковой комплекс</t>
  </si>
  <si>
    <t>613</t>
  </si>
  <si>
    <t>Массовый спорт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</si>
  <si>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</si>
  <si>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090 02 01</t>
  </si>
  <si>
    <t>Уплата налога на имущество</t>
  </si>
  <si>
    <t>Муниципальная целевая программа "Комплексное развитие пассажирского транспорта муниципального образования город-курорт Геленджик на 2011-2030 годы"</t>
  </si>
  <si>
    <t>505 36 00</t>
  </si>
  <si>
    <t>505 36 01</t>
  </si>
  <si>
    <t>Предоставление жилых помещений по договору социального найма детям-сиротам и детям, оставшимся без попечения родителей, а также лицам из их числа в соответствии с Законом Краснодарского края от 3 июня 2009 года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путем приобретения (строительства) жилья за счет средств краевого бюджета</t>
  </si>
  <si>
    <t>505 36 02</t>
  </si>
  <si>
    <t>Переселение граждан из многоквартирных домов, признанных в установленном порядке аварийными или подлежащими сносу</t>
  </si>
  <si>
    <t>795 30 05</t>
  </si>
  <si>
    <t>Прочие  обязательства муниципального образования город-курорт Геленджик</t>
  </si>
  <si>
    <t>Ведомственная целевая программа "Комплексное  развитие  систем коммунальной  инфраструктуры  муниципальных образований Краснодарского края на  основе документов территориального планирования на 2011 - 2012 годы"</t>
  </si>
  <si>
    <t>524 34 00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</si>
  <si>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</si>
  <si>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Обеспечение мероприятий по капитальному ремонту многоквартирных домов</t>
  </si>
  <si>
    <t>Обеспечение мероприятий по капитальному  ремонту многоквартирных домов за счет средств бюджетов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</si>
  <si>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2011 - 2020 годов"</t>
  </si>
  <si>
    <t>522 39 00</t>
  </si>
  <si>
    <t xml:space="preserve">Иные безвозмездные и безвозвратные перечисления  
</t>
  </si>
  <si>
    <t xml:space="preserve">Проведение мероприятий по подготовке к осенне-зимнему периоду  
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</si>
  <si>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</si>
  <si>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</si>
  <si>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</si>
  <si>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524 15 00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</si>
  <si>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</si>
  <si>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524 17 00</t>
  </si>
  <si>
    <t>Строительство, реконструкция, капитальный ремонт, ремонт и содержание автомобильных дорог и инженерных сооружений на них в границах городского округа в рамках благоустройства</t>
  </si>
  <si>
    <t>Реконструкция сети ливневой канализации по сбору поверхностных вод на территории муниципального образования город-курорт Геленджик</t>
  </si>
  <si>
    <t>606</t>
  </si>
  <si>
    <t>Поощрение победителей краевых конкурсов</t>
  </si>
  <si>
    <t>Мероприятия долгосрочной краевой целевой программы "Развитие системы дошкольного образования в Краснодарском крае" на 2010 - 2015 годы, софинансирование которых осуществляется за счет средств федерального бюджета</t>
  </si>
  <si>
    <t>420 01 00</t>
  </si>
  <si>
    <t>Мероприятия долгосрочной краевой целевой программы "Развитие системы дошкольного образования в Краснодарском крае" на 2010 - 2015 годы, финансовое обеспечение которых осуществляется за счет средств федерального бюджета</t>
  </si>
  <si>
    <t>420 01 01</t>
  </si>
  <si>
    <t>Выполнение муниципального задания, в том числе содержание имущества</t>
  </si>
  <si>
    <t>420 99 01</t>
  </si>
  <si>
    <t>Субсидии автономным учреждениям на возмещение нормативных затрат, связанных с оказанием ими муниципальных услуг</t>
  </si>
  <si>
    <t>041</t>
  </si>
  <si>
    <t>420 99 02</t>
  </si>
  <si>
    <t>Субсидии автономным учреждениям на иные цели</t>
  </si>
  <si>
    <t>420 99 03</t>
  </si>
  <si>
    <t>421 99 03</t>
  </si>
  <si>
    <t>423 99 01</t>
  </si>
  <si>
    <t>423 99 02</t>
  </si>
  <si>
    <t>Модернизация региональных систем общего образования</t>
  </si>
  <si>
    <t>436 21 00</t>
  </si>
  <si>
    <t>Мероприятия, направленные на реализацию комплекса мер по модернизации системы общего образования, финансовое обеспечение которых осуществляется за счет средств федерального бюджета</t>
  </si>
  <si>
    <t>436 21 01</t>
  </si>
  <si>
    <t>Ежемесячное денежное вознаграждение за классное руководство</t>
  </si>
  <si>
    <t>452 99 02</t>
  </si>
  <si>
    <t>452 99 10</t>
  </si>
  <si>
    <t>Долгосрочная краевая целевая программа "Развитие образования в Краснодарском крае на 2011 - 2015 годы"</t>
  </si>
  <si>
    <t>Реализация других мероприятий долгосрочной краевой программы "Развитие образования в Краснодарском крае на 2011-2015 годы"</t>
  </si>
  <si>
    <t>522 16 99</t>
  </si>
  <si>
    <t>Муниципальная целевая программа "Обеспечение пожарной безопасности в муниципальном образовании город-курорт Геленджик" на 2011-2015 годы</t>
  </si>
  <si>
    <t>Муниципальная целевая программа "Развитие дошкольного образования в муниципальном образовании город-курорт Геленджик" на 2011-2013 годы</t>
  </si>
  <si>
    <t>Муниципальная целевая программа "Поддержка казачьих обществ на территории муниципального образования город-курорт Геленджик на 2010-2012 годы"</t>
  </si>
  <si>
    <t>795 26 00</t>
  </si>
  <si>
    <t>Муниципальная целевая программа "Повышение безопасности дорожного движения на территории муниципального образования город-курорт Геленджик" на 2007-2012 годы"</t>
  </si>
  <si>
    <t>795 27 00</t>
  </si>
  <si>
    <t>Учреждения по обеспечению хозяйственного обслуживания</t>
  </si>
  <si>
    <t xml:space="preserve">093 00 00 </t>
  </si>
  <si>
    <t xml:space="preserve">093 99 00 </t>
  </si>
  <si>
    <t>Другие вопросы в области национальной безопасности и правоохранительной деятельности</t>
  </si>
  <si>
    <t>795 11 00</t>
  </si>
  <si>
    <t>092 95 00</t>
  </si>
  <si>
    <t>001 00 00</t>
  </si>
  <si>
    <t xml:space="preserve">006 </t>
  </si>
  <si>
    <t>522 64 00</t>
  </si>
  <si>
    <t>098 01 01</t>
  </si>
  <si>
    <t>098 01 00</t>
  </si>
  <si>
    <t>098 02 00</t>
  </si>
  <si>
    <t>098 02 01</t>
  </si>
  <si>
    <t>098 00 00</t>
  </si>
  <si>
    <t>505 67 00</t>
  </si>
  <si>
    <t>505 67 01</t>
  </si>
  <si>
    <t>522 16 00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</si>
  <si>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</si>
  <si>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</si>
  <si>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Капитальный ремонт государственного жилищного фонда субъектов Российской Федерации и муниципального жилищного фонда</t>
  </si>
  <si>
    <t>Закладка новых похозяйственных книг и других документов похозяйственного учета (уточнение записей в них) в сельских округах муниципального образования город-курорт Геленджик</t>
  </si>
  <si>
    <t>092 03 09</t>
  </si>
  <si>
    <t>Муниципальная целевая программа "Старшее поколение" на 2009-2012 годы</t>
  </si>
  <si>
    <t>795 13 00</t>
  </si>
  <si>
    <t>Муниципальная целевая программа "О донорстве крови и ее компонентов" на 2009-2011 годы</t>
  </si>
  <si>
    <t>795 07 00</t>
  </si>
  <si>
    <t>795 08 00</t>
  </si>
  <si>
    <t>Транспорт</t>
  </si>
  <si>
    <t>795 17 00</t>
  </si>
  <si>
    <t>092 92 00</t>
  </si>
  <si>
    <t>700</t>
  </si>
  <si>
    <t>Взносы муниципального образования город-курорт Геленджик в уставные фонды муниципальных унитарных предприятий</t>
  </si>
  <si>
    <t>522 54 00</t>
  </si>
  <si>
    <t>522 23 00</t>
  </si>
  <si>
    <t>520 21 00</t>
  </si>
  <si>
    <t>491 01 01</t>
  </si>
  <si>
    <t>505 64 01</t>
  </si>
  <si>
    <t>Льготный проезд пенсионеров на общественном автомобильном транспорте пригородного сообщения (кроме такси)</t>
  </si>
  <si>
    <t>505 66 01</t>
  </si>
  <si>
    <t>Льготная подписка на городские и краевые периодические печатные издания</t>
  </si>
  <si>
    <t>505 77 00</t>
  </si>
  <si>
    <t>505 77 01</t>
  </si>
  <si>
    <t>520 13 03</t>
  </si>
  <si>
    <t>Исполнение расходных обязательств Краснодарского края за счет средств, полученных из федерального бюджета в порядке софинансирования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</si>
  <si>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Исполнение расходных обязательств Краснодарского края (оплата труда приемных родителей в виде ежемесячного вознаграждения, причитающегося приемным родителям за оказание услуг по воспитанию приемных детей)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</si>
  <si>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</si>
  <si>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отдельных государственных полномочий по регулированию тарифов организаций коммунального комплекса</t>
  </si>
  <si>
    <t>Муниципальная целевая программа развития и поддержки малого и среднего предпринимательства в муниципальном образовании город-курорт Геленджик на 2009-2011 годы</t>
  </si>
  <si>
    <t>795 12 00</t>
  </si>
  <si>
    <t>850 00 00</t>
  </si>
  <si>
    <t>850 02 00</t>
  </si>
  <si>
    <t>505 91 10</t>
  </si>
  <si>
    <t>11.</t>
  </si>
  <si>
    <t xml:space="preserve">12. </t>
  </si>
  <si>
    <t>002 91 00</t>
  </si>
  <si>
    <t>002 92 00</t>
  </si>
  <si>
    <t>001 43 00</t>
  </si>
  <si>
    <t>Осуществление полномочий по подготовке проведения статистических переписей</t>
  </si>
  <si>
    <t>795 18 00</t>
  </si>
  <si>
    <t>Муниципальная целевая комплексная программа "Укрепление правопорядка, профилактика правонарушений и усиление борьбы с преступностью в муниципальном образовании город-курорт Геленджик на 2010-2012 годы"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</si>
  <si>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2008-2012 годы</t>
  </si>
  <si>
    <t>267 00 00</t>
  </si>
  <si>
    <t>267 05 00</t>
  </si>
  <si>
    <t>267 05 01</t>
  </si>
  <si>
    <t>522 18 00</t>
  </si>
  <si>
    <t xml:space="preserve">            В.А.Хрестин</t>
  </si>
  <si>
    <t>Долгосрочная краевая целевая программа "Развитие малых форм хозяйствования в АПК на территории Краснодарского края" на 2010-2012 годы</t>
  </si>
  <si>
    <t>522 15 00</t>
  </si>
  <si>
    <t>РАСХОДЫ БЮДЖЕТА</t>
  </si>
  <si>
    <t>520 18 01</t>
  </si>
  <si>
    <t>520 18 02</t>
  </si>
  <si>
    <t>Краевая целевая программа "Газификация Краснодарского края" на 2007-2011 годы</t>
  </si>
  <si>
    <t>522 10 00</t>
  </si>
  <si>
    <t>Обеспечение приватизации и проведение предпродажной подготовки объектов приватизации</t>
  </si>
  <si>
    <t>002 29 00</t>
  </si>
  <si>
    <t xml:space="preserve">Всего </t>
  </si>
  <si>
    <t>Наименование показателя</t>
  </si>
  <si>
    <t>Коды ведомственной классификации</t>
  </si>
  <si>
    <t>Вед</t>
  </si>
  <si>
    <t>Рз</t>
  </si>
  <si>
    <t>ПР</t>
  </si>
  <si>
    <t>ЦСР</t>
  </si>
  <si>
    <t>ВР</t>
  </si>
  <si>
    <t>1.</t>
  </si>
  <si>
    <t>Дума муниципального образования город-курорт Геленджик</t>
  </si>
  <si>
    <t>901</t>
  </si>
  <si>
    <t>Общегосударственные вопросы</t>
  </si>
  <si>
    <t>01</t>
  </si>
  <si>
    <t>03</t>
  </si>
  <si>
    <t>Центральный аппарат</t>
  </si>
  <si>
    <t>02</t>
  </si>
  <si>
    <t>1</t>
  </si>
  <si>
    <t>2</t>
  </si>
  <si>
    <t>№           п/п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</si>
  <si>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</si>
  <si>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</si>
  <si>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</si>
  <si>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2.</t>
  </si>
  <si>
    <t xml:space="preserve">Культура, кинематография, средства  массовой информации </t>
  </si>
  <si>
    <t>08</t>
  </si>
  <si>
    <t>04</t>
  </si>
  <si>
    <t>902</t>
  </si>
  <si>
    <t>Администрация муниципального образования город-курорт Геленджик</t>
  </si>
  <si>
    <t>Создание и организация деятельности комиссий по делам несовершеннолетних и защите их прав</t>
  </si>
  <si>
    <t>002 94 00</t>
  </si>
  <si>
    <t>002 95 00</t>
  </si>
  <si>
    <t>05</t>
  </si>
  <si>
    <t>Резервные фонды</t>
  </si>
  <si>
    <t>12</t>
  </si>
  <si>
    <t>070 00 00</t>
  </si>
  <si>
    <t>Прочие расходы</t>
  </si>
  <si>
    <t>013</t>
  </si>
  <si>
    <t>Другие общегосударственные вопросы</t>
  </si>
  <si>
    <t>14</t>
  </si>
  <si>
    <t>Обеспечение деятельности подведомственных учреждений</t>
  </si>
  <si>
    <t>002 99 00</t>
  </si>
  <si>
    <t>001</t>
  </si>
  <si>
    <t xml:space="preserve">Реализация государственных функций, связанных с общегосударственным управлением </t>
  </si>
  <si>
    <t>092 00 00</t>
  </si>
  <si>
    <t>092 03 00</t>
  </si>
  <si>
    <t>092 03 08</t>
  </si>
  <si>
    <t>Муниципальная целевая программа "Развитие физической культуры и спорта на территории муниципального образования город-курорт Геленджик на 2009-2011 годы"</t>
  </si>
  <si>
    <t>Премирование победителей конкурса на звание "Лучший орган территориального общественного самоуправления в муниципальном образовании город-курорт Геленджик"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</si>
  <si>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</si>
  <si>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</si>
  <si>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</si>
  <si>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</si>
  <si>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</si>
  <si>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</si>
  <si>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</si>
  <si>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505 63 00</t>
  </si>
  <si>
    <t>505 63 01</t>
  </si>
  <si>
    <t>005</t>
  </si>
  <si>
    <t>Социальные выплаты</t>
  </si>
  <si>
    <t>09</t>
  </si>
  <si>
    <t>Поисковые и аварийно-спасательные учреждения</t>
  </si>
  <si>
    <t>302 00 00</t>
  </si>
  <si>
    <t>302 99 00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</si>
  <si>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</si>
  <si>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</si>
  <si>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</si>
  <si>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</si>
  <si>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</si>
  <si>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Национальная экономика</t>
  </si>
  <si>
    <t>Сельское хозяйство и рыболовство</t>
  </si>
  <si>
    <t>018</t>
  </si>
  <si>
    <t>522 00 00</t>
  </si>
  <si>
    <t xml:space="preserve">Другие вопросы в области национальной экономики </t>
  </si>
  <si>
    <t>795 00 00</t>
  </si>
  <si>
    <t>092 03 05</t>
  </si>
  <si>
    <t>Телевидение и радиовещание</t>
  </si>
  <si>
    <t>795 21 00</t>
  </si>
  <si>
    <t>Организация и осуществление деятельности по опеке и попечительству в отношении несовершеннолетних</t>
  </si>
  <si>
    <t>Ведение учета граждан отдельных категорий в качестве нуждающихся в жилых помещениях</t>
  </si>
  <si>
    <t>Муниципальная целевая программа "Развитие образования в муниципальном образовании город-курорт Геленджик" на 2010-2012 годы"</t>
  </si>
  <si>
    <t>Долгосрочная краевая целевая программа "Содействие субъектам физической культуры и спорта и развитие массового спорта на Кубани" на 2009-2011 годы</t>
  </si>
  <si>
    <t>Социальная поддержка отдельных категорий педагогических работников государственных и муниципальных учреждений дополнительного образования детей в Краснодарском крае отраслей "Образование" и "Физическая культура и спорт"</t>
  </si>
  <si>
    <t>Исполнение расходных обязательств Краснодарского края за счет средств, полученных из федерального бюджета в порядке софинансирования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</si>
  <si>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</si>
  <si>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</si>
  <si>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</si>
  <si>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</si>
  <si>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</si>
  <si>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обеспечение населения</t>
  </si>
  <si>
    <t>Социальная помощь</t>
  </si>
  <si>
    <t>505 00 00</t>
  </si>
  <si>
    <t>505 64 00</t>
  </si>
  <si>
    <t>Субсидии юридическим лицам</t>
  </si>
  <si>
    <t>006</t>
  </si>
  <si>
    <t>795 22 00</t>
  </si>
  <si>
    <t>11</t>
  </si>
  <si>
    <t>Иные безвозмездные и безвозвратные перечисления</t>
  </si>
  <si>
    <t>520 00 00</t>
  </si>
  <si>
    <t>4.</t>
  </si>
  <si>
    <t>Управление архитектуры и градостроительства администрации муниципального образования город-курорт Геленджик</t>
  </si>
  <si>
    <t>917</t>
  </si>
  <si>
    <t>5.</t>
  </si>
  <si>
    <t>918</t>
  </si>
  <si>
    <t>Реконструкция ул.Луначарского в г.Геленджике</t>
  </si>
  <si>
    <t>605</t>
  </si>
  <si>
    <t>Жилищно-коммунальное хозяйство</t>
  </si>
  <si>
    <t>Жилищное хозяйство</t>
  </si>
  <si>
    <t>Коммунальное хозяйство</t>
  </si>
  <si>
    <t>Подпрограмма обеспечения земельных участков инженерной инфраструктурой в целях жилищного строительства</t>
  </si>
  <si>
    <t>795 22 05</t>
  </si>
  <si>
    <t>795 25 00</t>
  </si>
  <si>
    <t>607</t>
  </si>
  <si>
    <t>608</t>
  </si>
  <si>
    <t>609</t>
  </si>
  <si>
    <t>610</t>
  </si>
  <si>
    <t>Образование</t>
  </si>
  <si>
    <t>07</t>
  </si>
  <si>
    <t>Общее образование</t>
  </si>
  <si>
    <t>Культура</t>
  </si>
  <si>
    <t>440 00 00</t>
  </si>
  <si>
    <t>440 99 00</t>
  </si>
  <si>
    <t>440 99 01</t>
  </si>
  <si>
    <t>Стационарная медицинская помощь</t>
  </si>
  <si>
    <t>Бюджетные инвестиции в объекты капитального строительства, не включенные в целевые программы</t>
  </si>
  <si>
    <t>Амбулаторная помощь</t>
  </si>
  <si>
    <t>102 00 00</t>
  </si>
  <si>
    <t>102 01 00</t>
  </si>
  <si>
    <t>102 01 02</t>
  </si>
  <si>
    <t>6.</t>
  </si>
  <si>
    <t>921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</si>
  <si>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</si>
  <si>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</si>
  <si>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</si>
  <si>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</si>
  <si>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Бюджетные инвестиции</t>
  </si>
  <si>
    <t>003</t>
  </si>
  <si>
    <t>7.</t>
  </si>
  <si>
    <t>Управление жилищно-коммунального хозяйства администрации муниципального образования город-курорт Геленджик</t>
  </si>
  <si>
    <t>923</t>
  </si>
  <si>
    <t>Благоустройство</t>
  </si>
  <si>
    <t>600 00 00</t>
  </si>
  <si>
    <t>Уличное освещение</t>
  </si>
  <si>
    <t>600 01 00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</si>
  <si>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</si>
  <si>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</si>
  <si>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</si>
  <si>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</si>
  <si>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</si>
  <si>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</si>
  <si>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</si>
  <si>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</si>
  <si>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8.</t>
  </si>
  <si>
    <t>925</t>
  </si>
  <si>
    <t>Бесплатный проезд для учащихся муниципальных общеобразовательных учебных заведений из малообеспеченных семей в пределах муниципального образования город-курорт Геленджик</t>
  </si>
  <si>
    <t>Дошкольное образование</t>
  </si>
  <si>
    <t>Детские дошкольные учреждения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</si>
  <si>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</si>
  <si>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</si>
  <si>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</si>
  <si>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</si>
  <si>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</si>
  <si>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520 13 01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</si>
  <si>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</si>
  <si>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</si>
  <si>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</si>
  <si>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</si>
  <si>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</si>
  <si>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</si>
  <si>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</si>
  <si>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522 17 00</t>
  </si>
  <si>
    <t>Осуществление государственных полномочий по поддержке сельскохозяйственного производства</t>
  </si>
  <si>
    <t>002 93 00</t>
  </si>
  <si>
    <t>520 13 00</t>
  </si>
  <si>
    <t>520 13 02</t>
  </si>
  <si>
    <t>Реализация государственных функций в области национальной экономики</t>
  </si>
  <si>
    <t>340 00 00</t>
  </si>
  <si>
    <t>520 42 00</t>
  </si>
  <si>
    <t>Содержание ребенка в семье опекуна и приемной семье, а также вознаграждение, причитающееся приемному родителю (Закон Краснодарского края от 13 октября 2009 года №1836-КЗ "О мерах государственной поддержки семейных форм жизнеустройства и воспитания детей, оставшихся без попечения родителей, в Краснодарском крае")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</si>
  <si>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</si>
  <si>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Другие вопросы в области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</si>
  <si>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</si>
  <si>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</si>
  <si>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</si>
  <si>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</si>
  <si>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795 04 00</t>
  </si>
  <si>
    <t>795 09 00</t>
  </si>
  <si>
    <t>Физическая культура и спорт</t>
  </si>
  <si>
    <t>505 61 00</t>
  </si>
  <si>
    <t>Выплата ежемесячной денежной компенсации за проезд в общественном транспорте городского и пригородного сообщений (кроме такси) в пределах муниципального образования город-курорт Геленджик отдельным категориям граждан, зарегистрированным по месту жительства на территории муниципального образования город-курорт Геленджик</t>
  </si>
  <si>
    <t>505 61 01</t>
  </si>
  <si>
    <t>505 62 00</t>
  </si>
  <si>
    <t>505 62 01</t>
  </si>
  <si>
    <t>505 62 02</t>
  </si>
  <si>
    <t>Охрана семьи и детства</t>
  </si>
  <si>
    <t>Закон Краснодарского края от 29 декабря 2004 года №828-КЗ "Об образовании"</t>
  </si>
  <si>
    <t>505 84 00</t>
  </si>
  <si>
    <t>505 84 01</t>
  </si>
  <si>
    <t>Мероприятия в области образования</t>
  </si>
  <si>
    <t>436 00 00</t>
  </si>
  <si>
    <t>9.</t>
  </si>
  <si>
    <t>926</t>
  </si>
  <si>
    <t>429 00 00</t>
  </si>
  <si>
    <t>429 78 00</t>
  </si>
  <si>
    <t>440 99 02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</si>
  <si>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</si>
  <si>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</si>
  <si>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</si>
  <si>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</si>
  <si>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</si>
  <si>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</si>
  <si>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Утвержденный бюджет на 2011 год</t>
  </si>
  <si>
    <t>Уточненная сводная бюджетная роспись на 2011 год</t>
  </si>
  <si>
    <t>Кассовое исполнение за 2011 год</t>
  </si>
  <si>
    <t>Процент исполнения к уточненной сводной бюджетной росписи на 2011 год</t>
  </si>
  <si>
    <t xml:space="preserve">   муниципального образования   город-курорт Геленджик за 2011 год по ведомственной структуре расходов</t>
  </si>
  <si>
    <t>Закон Краснодарского края от 3 июня 2009 года №1748-КЗ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крае", в том числе мероприятия краевой целевой программы "Дети Кубани" на 2009-2013 годы, софинансирование которых осуществляется за счет средств федерального бюджета</t>
  </si>
  <si>
    <t>город-курорт Геленджик</t>
  </si>
  <si>
    <t>Финансовое обеспечение деятельности муниципальных учреждений на основании бюджетной сметы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</si>
  <si>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</si>
  <si>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Решение Думы муниципального образования город-курорт Геленджик от 2 августа 2007 года  № 373 "О мерах социальной поддержки пенсионеров, постоянно проживающих в сельских населенных пунктах муниципального образования город-курорт Геленджик"</t>
  </si>
  <si>
    <t>Осуществление выплат, связанных с компенсацией расходов на оплату жилых помещений и коммунальных услуг, руководителям органов территориального общественного самоуправления муниципального образования город-курорт Геленджик</t>
  </si>
  <si>
    <t>Финансовое управление администрации муниципального образования город-курорт Геленджик</t>
  </si>
  <si>
    <t>Управление строительства администрации муниципального образования город-курорт Геленджик</t>
  </si>
  <si>
    <t>Долгосрочная краевая целевая программа "Жилище" на 2011-2015 годы</t>
  </si>
  <si>
    <t>Строительство (реконструкция) объектов социальной инфраструктуры в рамках реализации проектов по комплексному развитию территорий, предусматривающих строительство жилья эконом-класса, финансовое обеспечение которых осуществляется за счет средств федерального бюджета</t>
  </si>
  <si>
    <t>Строительство (реконструкция) объектов социальной инфраструктуры в рамках реализации проектов по комплексному развитию территорий, предусматривающих строительство жилья эконом-класса, финансовое обеспечение которых осуществляется за счет средств краевого бюджета</t>
  </si>
  <si>
    <t>Управление имущественных отношений администрации муниципального образования город-курорт Геленджик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</si>
  <si>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средств, полученных из федерального бюджета в порядке софинансирования</t>
  </si>
  <si>
    <t>Управление образования администрации муниципального образования город-курорт Геленджик</t>
  </si>
  <si>
    <t>Решение Думы муниципального образования город-курорт Геленджик от 27 ноября 2006 года №286 "О мерах социальной поддержки работников муниципальных учреждений образования, здравоохранения, культуры, искусства и кинематографии, молодежи и учащихся муниципальных учреждений муниципального образования город-курорт Геленджик"</t>
  </si>
  <si>
    <t>Решение Думы муниципального образования город-курорт Геленджик от 27 ноября 2006 года №287 "Об установлении  мер социальной поддержки учащимся муниципальных образовательных учреждений, учреждений начального профессионального образования, студентам высших и средних специальных учебных заведений дневной формы обучения, расположенных на территории муниципального образования город-курорт Геленджик"</t>
  </si>
  <si>
    <t>Льготный проезд для учащихся муниципальных общеобразовательных учреждений, учреждений начального профессионального образования, студентов высших и средних специальных учебных учреждений дневной формы обучения, расположенных на территории муниципального образования город-курорт Геленджик</t>
  </si>
  <si>
    <t>Закон Краснодарского края от 6 февраля 2008 года №1376-КЗ "О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"Образование" и "Физическая культура и спорт"</t>
  </si>
  <si>
    <t>Прочие мероприятия, осуществляемые за счет межбюджетных трансфертов прошлых лет из краевого бюджета</t>
  </si>
  <si>
    <t>997 00 00</t>
  </si>
  <si>
    <t>Краевая целевая программа "Развитие образования в Краснодарском крае" на 2006-2010 годы"</t>
  </si>
  <si>
    <t>997 01 00</t>
  </si>
  <si>
    <t>Прочие мероприятия, осуществляемые за счет межбюджетных трансфертов прошлых лет, потребность в которых подтверждена департаментом образования и науки Краснодарского края</t>
  </si>
  <si>
    <t>997 25 00</t>
  </si>
  <si>
    <t>Краевая целевая программа "Развитие образования в Краснодарском крае" на 2009-2010 годы"</t>
  </si>
  <si>
    <t>997 25 16</t>
  </si>
  <si>
    <t>Решение Думы муниципального образования город-курорт Геленджик от 15 июня 2010 года № 453 "О социальной поддержке отдельных категорий работников муниципальных образовательных учреждений муниципального образования город-курорт Геленджик, реализующих основную общеобразовательную программу дошкольного образования"</t>
  </si>
  <si>
    <t>Решение Думы муниципального образования город-курорт Геленджик от 25 октября 2011 года №641 "Об установлении меры социальной поддержки для отдельных категорий граждан, проживающих на территории муниципального образования город-курорт Геленджик"</t>
  </si>
  <si>
    <t>505 71 00</t>
  </si>
  <si>
    <t>Компенсация (частичная компенсация) за наем жилых помещений для отдельных категорий граждан, проживающих на территории муниципального образования город-курорт Геленджик</t>
  </si>
  <si>
    <t>505 71 01</t>
  </si>
  <si>
    <t>Предоставление мер социальной поддержки педагогическим работникам образовательных учреждений, проживающим в сельской местности, рабочих поселках (поселках городского типа) Краснодарского края, в виде компенсации расходов на оплату жилых помещений, отопления и освещения</t>
  </si>
  <si>
    <t>505 84 02</t>
  </si>
  <si>
    <t>Обеспечение выплаты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</si>
  <si>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Управление культуры, искусства и кинематографии администрации муниципального образования город-курорт Геленджик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</si>
  <si>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</si>
  <si>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</si>
  <si>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</si>
  <si>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Комплектование книжных фондов библиотек муниципальных учреждений</t>
  </si>
  <si>
    <t>440 02 00</t>
  </si>
  <si>
    <t>440 99 03</t>
  </si>
  <si>
    <t>441 99 01</t>
  </si>
  <si>
    <t>441 99 02</t>
  </si>
  <si>
    <t>441 99 03</t>
  </si>
  <si>
    <t>442 99 01</t>
  </si>
  <si>
    <t>442 99 02</t>
  </si>
  <si>
    <t>442 99 03</t>
  </si>
  <si>
    <t>Решение Думы муниципального образования город-курорт Геленджик от 31 мая 2011 года №588 "Об установлении меры социальной поддержки отдельным категориям граждан, постоянно проживающим на территории муниципального образования город-курорт Геленджик"</t>
  </si>
  <si>
    <t>505 70 00</t>
  </si>
  <si>
    <t>Ежемесячная денежная выплата отдельным категориям граждан, проживающим на территории муниципального образования город-курорт Геленджик</t>
  </si>
  <si>
    <t>505 70 01</t>
  </si>
  <si>
    <t>Краевая целевая программа "Культура Кубани (2009 - 2011 годы)"</t>
  </si>
  <si>
    <t>522 24 00</t>
  </si>
  <si>
    <t>Реализация других мероприятий краевой целевой программы "Культура Кубани (на 2009 - 2011 годы)"</t>
  </si>
  <si>
    <t>522 24 99</t>
  </si>
  <si>
    <t>Другие вопросы в области культуры, кинематографии</t>
  </si>
  <si>
    <t xml:space="preserve">Долгосрочная краевая целевая программа "Кадровое обеспечение сферы культуры и искусства Краснодарского края" на 2011 - 2013 годы </t>
  </si>
  <si>
    <t>522 38 00</t>
  </si>
  <si>
    <t>Компенсация расходов на оплату жилых помещений по договорам найма</t>
  </si>
  <si>
    <t>522 38 01</t>
  </si>
  <si>
    <t>Предоставление единовременной материальной помощи работникам учреждений культуры, искусства и кинематографии</t>
  </si>
  <si>
    <t>522 38 02</t>
  </si>
  <si>
    <t>Средства массовой информации</t>
  </si>
  <si>
    <t>444 00 00</t>
  </si>
  <si>
    <t>444 99 00</t>
  </si>
  <si>
    <t>444 99 01</t>
  </si>
  <si>
    <t>444 99 02</t>
  </si>
  <si>
    <t>470 99 01</t>
  </si>
  <si>
    <t>470 99 02</t>
  </si>
  <si>
    <t>470 99 03</t>
  </si>
  <si>
    <t>471 99 01</t>
  </si>
  <si>
    <t>471 99 02</t>
  </si>
  <si>
    <t>471 99 03</t>
  </si>
  <si>
    <t>476 99 01</t>
  </si>
  <si>
    <t>476 99 02</t>
  </si>
  <si>
    <t>476 99 03</t>
  </si>
  <si>
    <t>478 99 01</t>
  </si>
  <si>
    <t>478 99 02</t>
  </si>
  <si>
    <t>478 99 03</t>
  </si>
  <si>
    <t xml:space="preserve">Исполнение расходных обязательств Краснодарского края 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</si>
  <si>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</si>
  <si>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795 11 01</t>
  </si>
  <si>
    <t>477 99 01</t>
  </si>
  <si>
    <t>477 99 02</t>
  </si>
  <si>
    <t>477 99 03</t>
  </si>
  <si>
    <t>Денежные выплаты медицинскому персоналу фельдшерско-акушерских пунктов, врачам, фельдшерам (акушеркам) и медицинским сестрам скорой медицинской помощи</t>
  </si>
  <si>
    <t>472 99 01</t>
  </si>
  <si>
    <t>Другие вопросы в области здравоохранения</t>
  </si>
  <si>
    <t>Реализация государственных функций (функций органов местного самоуправления) в области здравоохранения</t>
  </si>
  <si>
    <t>485 00 00</t>
  </si>
  <si>
    <t>Мероприятия в области здравоохранения</t>
  </si>
  <si>
    <t>485 97 00</t>
  </si>
  <si>
    <t>Муниципальная целевая программа "Модернизация здравоохранения муниципального образования город-курорт Геленджик на 2011-2012 годы"</t>
  </si>
  <si>
    <t>Муниципальная целевая программа "Обеспечение пожарной безопасности муниципальных учреждений здравоохранения муниципального образования город-курорт Геленджик" на 2009-2011 годы</t>
  </si>
  <si>
    <t>Решение Думы муниципального образования город-курорт Геленджик от 26 апреля 2010 года № 426 "О предоставлении в 2010-2011 годах меры социальной поддержки в виде оплаты 90% стоимости изготовления и ремонта зубных протезов, кроме расходов на оплату стоимости драгоценных металлов и металлокерамики, отдельным категориям граждан, постоянно проживающим на территории муниципального образования город-курорт Геленджик"</t>
  </si>
  <si>
    <t>Изготовление и ремонт зубных протезов отдельным категориям граждан, постоянно проживающим на территории муниципального образования город-курорт Геленджик</t>
  </si>
  <si>
    <t>Дополнительные льготы донорам крови в Краснодарском крае (дополнительная денежная компенсация на усиленное питание доноров)</t>
  </si>
  <si>
    <t>Организация бесплатного питания детей из малообеспеченных семей в возрасте до двух лет, родившихся до 1 марта 2010 года</t>
  </si>
  <si>
    <t>Меры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</si>
  <si>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Закон Краснодарского края от 31 мая 2005 года №880-КЗ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</si>
  <si>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Газопровод в с.Прасковеевка. Газопровод среднего  давления. Разводящий газопровод</t>
  </si>
  <si>
    <t>Ведомственная целевая программа "Развитие детско-юношеского спорта в Краснодарском крае на 2011-2013 годы"</t>
  </si>
  <si>
    <t>Долгосрочная краевая целевая программа "Об улучшении демографической ситуации в Краснодарском крае" на 2011 - 2015 годы</t>
  </si>
  <si>
    <t>522 76 00</t>
  </si>
  <si>
    <t>522 76 01</t>
  </si>
  <si>
    <t>Дополнительная денежная компенсация донорам</t>
  </si>
  <si>
    <t>795 07 01</t>
  </si>
  <si>
    <t xml:space="preserve">Физическая культура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</si>
</sst>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_ ;[Red]\-#,##0.0\ "/>
    <numFmt numFmtId="174" formatCode="#,##0.000"/>
  </numFmts>
  <fonts count="3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7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7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sz val="17"/>
      <color indexed="8"/>
      <name val="Times New Roman"/>
      <family val="0"/>
    </font>
    <font>
      <sz val="2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justify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justify" wrapText="1"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12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/>
    </xf>
    <xf numFmtId="43" fontId="5" fillId="0" borderId="10" xfId="60" applyFont="1" applyFill="1" applyBorder="1" applyAlignment="1">
      <alignment horizontal="right" vertical="top" wrapText="1"/>
    </xf>
    <xf numFmtId="43" fontId="5" fillId="0" borderId="10" xfId="60" applyFont="1" applyFill="1" applyBorder="1" applyAlignment="1">
      <alignment horizontal="center" vertical="top" wrapText="1"/>
    </xf>
    <xf numFmtId="43" fontId="5" fillId="0" borderId="0" xfId="60" applyFont="1" applyFill="1" applyBorder="1" applyAlignment="1">
      <alignment vertical="top"/>
    </xf>
    <xf numFmtId="170" fontId="11" fillId="0" borderId="0" xfId="0" applyNumberFormat="1" applyFont="1" applyFill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1" fillId="0" borderId="12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0" fontId="11" fillId="0" borderId="0" xfId="0" applyNumberFormat="1" applyFont="1" applyFill="1" applyAlignment="1">
      <alignment horizontal="left" vertical="top" wrapText="1"/>
    </xf>
    <xf numFmtId="170" fontId="11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170" fontId="11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0</xdr:rowOff>
    </xdr:from>
    <xdr:to>
      <xdr:col>11</xdr:col>
      <xdr:colOff>0</xdr:colOff>
      <xdr:row>0</xdr:row>
      <xdr:rowOff>0</xdr:rowOff>
    </xdr:to>
    <xdr:sp macro="[0]!Поле2_Щелкнуть">
      <xdr:nvSpPr>
        <xdr:cNvPr id="1" name="Text Box 1"/>
        <xdr:cNvSpPr txBox="1">
          <a:spLocks noChangeArrowheads="1"/>
        </xdr:cNvSpPr>
      </xdr:nvSpPr>
      <xdr:spPr>
        <a:xfrm>
          <a:off x="7162800" y="0"/>
          <a:ext cx="7543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________________ №____________</a:t>
          </a:r>
        </a:p>
      </xdr:txBody>
    </xdr:sp>
    <xdr:clientData/>
  </xdr:twoCellAnchor>
  <xdr:twoCellAnchor>
    <xdr:from>
      <xdr:col>1</xdr:col>
      <xdr:colOff>4076700</xdr:colOff>
      <xdr:row>1</xdr:row>
      <xdr:rowOff>0</xdr:rowOff>
    </xdr:from>
    <xdr:to>
      <xdr:col>10</xdr:col>
      <xdr:colOff>1028700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33925" y="1524000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10</xdr:col>
      <xdr:colOff>1323975</xdr:colOff>
      <xdr:row>1</xdr:row>
      <xdr:rowOff>1485900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34525" y="0"/>
          <a:ext cx="5067300" cy="300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ПРИЛОЖЕНИЕ № 4
УТВЕРЖДЕНЫ
решением Думы
муниципального образования 
город-курорт Геленджик
от 29 мая 2012 года № 757</a:t>
          </a:r>
        </a:p>
      </xdr:txBody>
    </xdr:sp>
    <xdr:clientData/>
  </xdr:twoCellAnchor>
  <xdr:twoCellAnchor>
    <xdr:from>
      <xdr:col>1</xdr:col>
      <xdr:colOff>4076700</xdr:colOff>
      <xdr:row>0</xdr:row>
      <xdr:rowOff>0</xdr:rowOff>
    </xdr:from>
    <xdr:to>
      <xdr:col>10</xdr:col>
      <xdr:colOff>1028700</xdr:colOff>
      <xdr:row>0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733925" y="0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3333750</xdr:colOff>
      <xdr:row>0</xdr:row>
      <xdr:rowOff>0</xdr:rowOff>
    </xdr:from>
    <xdr:to>
      <xdr:col>10</xdr:col>
      <xdr:colOff>1057275</xdr:colOff>
      <xdr:row>0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3990975" y="0"/>
          <a:ext cx="1034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№6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 № _____</a:t>
          </a:r>
        </a:p>
      </xdr:txBody>
    </xdr:sp>
    <xdr:clientData/>
  </xdr:twoCellAnchor>
  <xdr:twoCellAnchor>
    <xdr:from>
      <xdr:col>1</xdr:col>
      <xdr:colOff>4076700</xdr:colOff>
      <xdr:row>2</xdr:row>
      <xdr:rowOff>0</xdr:rowOff>
    </xdr:from>
    <xdr:to>
      <xdr:col>10</xdr:col>
      <xdr:colOff>1028700</xdr:colOff>
      <xdr:row>2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4733925" y="3076575"/>
          <a:ext cx="957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0"/>
  <sheetViews>
    <sheetView tabSelected="1" view="pageBreakPreview" zoomScale="85" zoomScaleNormal="75" zoomScaleSheetLayoutView="85" zoomScalePageLayoutView="0" workbookViewId="0" topLeftCell="C1">
      <selection activeCell="C2" sqref="C2:K2"/>
    </sheetView>
  </sheetViews>
  <sheetFormatPr defaultColWidth="9.00390625" defaultRowHeight="12.75"/>
  <cols>
    <col min="1" max="1" width="8.625" style="24" customWidth="1"/>
    <col min="2" max="2" width="75.75390625" style="8" customWidth="1"/>
    <col min="3" max="3" width="5.875" style="7" bestFit="1" customWidth="1"/>
    <col min="4" max="4" width="4.625" style="7" bestFit="1" customWidth="1"/>
    <col min="5" max="5" width="4.875" style="7" bestFit="1" customWidth="1"/>
    <col min="6" max="6" width="12.375" style="7" bestFit="1" customWidth="1"/>
    <col min="7" max="7" width="5.875" style="7" bestFit="1" customWidth="1"/>
    <col min="8" max="10" width="18.75390625" style="14" customWidth="1"/>
    <col min="11" max="11" width="18.75390625" style="9" customWidth="1"/>
    <col min="12" max="12" width="1.37890625" style="2" customWidth="1"/>
    <col min="13" max="13" width="12.00390625" style="3" hidden="1" customWidth="1"/>
    <col min="14" max="16384" width="9.125" style="3" customWidth="1"/>
  </cols>
  <sheetData>
    <row r="1" spans="1:12" s="10" customFormat="1" ht="120" customHeight="1">
      <c r="A1" s="23"/>
      <c r="B1" s="11"/>
      <c r="C1" s="56"/>
      <c r="D1" s="56"/>
      <c r="E1" s="56"/>
      <c r="F1" s="56"/>
      <c r="G1" s="56"/>
      <c r="H1" s="56"/>
      <c r="I1" s="56"/>
      <c r="J1" s="56"/>
      <c r="K1" s="56"/>
      <c r="L1" s="12"/>
    </row>
    <row r="2" spans="1:12" s="10" customFormat="1" ht="122.25" customHeight="1">
      <c r="A2" s="23"/>
      <c r="B2" s="11"/>
      <c r="C2" s="56"/>
      <c r="D2" s="56"/>
      <c r="E2" s="56"/>
      <c r="F2" s="56"/>
      <c r="G2" s="56"/>
      <c r="H2" s="56"/>
      <c r="I2" s="56"/>
      <c r="J2" s="56"/>
      <c r="K2" s="56"/>
      <c r="L2" s="12"/>
    </row>
    <row r="3" spans="1:12" s="10" customFormat="1" ht="31.5" customHeight="1">
      <c r="A3" s="23"/>
      <c r="B3" s="55" t="s">
        <v>399</v>
      </c>
      <c r="C3" s="55"/>
      <c r="D3" s="55"/>
      <c r="E3" s="55"/>
      <c r="F3" s="55"/>
      <c r="G3" s="55"/>
      <c r="H3" s="22"/>
      <c r="I3" s="22"/>
      <c r="J3" s="22"/>
      <c r="K3" s="22"/>
      <c r="L3" s="12"/>
    </row>
    <row r="4" spans="1:12" s="10" customFormat="1" ht="26.25">
      <c r="A4" s="58" t="s">
        <v>620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2"/>
    </row>
    <row r="5" spans="1:11" ht="54.75" customHeight="1">
      <c r="A5" s="23"/>
      <c r="B5" s="1"/>
      <c r="C5" s="4"/>
      <c r="D5" s="4"/>
      <c r="E5" s="4"/>
      <c r="F5" s="4"/>
      <c r="G5" s="4"/>
      <c r="H5" s="13"/>
      <c r="I5" s="13"/>
      <c r="J5" s="13"/>
      <c r="K5" s="21" t="s">
        <v>86</v>
      </c>
    </row>
    <row r="6" spans="1:11" ht="34.5" customHeight="1">
      <c r="A6" s="59" t="s">
        <v>424</v>
      </c>
      <c r="B6" s="59" t="s">
        <v>407</v>
      </c>
      <c r="C6" s="62" t="s">
        <v>408</v>
      </c>
      <c r="D6" s="62"/>
      <c r="E6" s="62"/>
      <c r="F6" s="62"/>
      <c r="G6" s="62"/>
      <c r="H6" s="48" t="s">
        <v>616</v>
      </c>
      <c r="I6" s="48" t="s">
        <v>617</v>
      </c>
      <c r="J6" s="48" t="s">
        <v>618</v>
      </c>
      <c r="K6" s="48" t="s">
        <v>619</v>
      </c>
    </row>
    <row r="7" spans="1:11" ht="131.25" customHeight="1">
      <c r="A7" s="60"/>
      <c r="B7" s="61"/>
      <c r="C7" s="17" t="s">
        <v>409</v>
      </c>
      <c r="D7" s="17" t="s">
        <v>410</v>
      </c>
      <c r="E7" s="17" t="s">
        <v>411</v>
      </c>
      <c r="F7" s="17" t="s">
        <v>412</v>
      </c>
      <c r="G7" s="17" t="s">
        <v>413</v>
      </c>
      <c r="H7" s="49"/>
      <c r="I7" s="49"/>
      <c r="J7" s="49"/>
      <c r="K7" s="57"/>
    </row>
    <row r="8" spans="1:11" s="15" customFormat="1" ht="20.25" customHeight="1">
      <c r="A8" s="18" t="s">
        <v>422</v>
      </c>
      <c r="B8" s="18" t="s">
        <v>423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9">
        <v>8</v>
      </c>
      <c r="I8" s="19">
        <v>9</v>
      </c>
      <c r="J8" s="19">
        <v>10</v>
      </c>
      <c r="K8" s="20">
        <v>11</v>
      </c>
    </row>
    <row r="9" spans="1:14" s="5" customFormat="1" ht="18.75">
      <c r="A9" s="25" t="s">
        <v>414</v>
      </c>
      <c r="B9" s="26" t="s">
        <v>415</v>
      </c>
      <c r="C9" s="27" t="s">
        <v>416</v>
      </c>
      <c r="D9" s="27"/>
      <c r="E9" s="27"/>
      <c r="F9" s="27"/>
      <c r="G9" s="27"/>
      <c r="H9" s="28">
        <f>H10</f>
        <v>6231.9</v>
      </c>
      <c r="I9" s="28">
        <f>I10</f>
        <v>6231.9</v>
      </c>
      <c r="J9" s="28">
        <f>J10</f>
        <v>6208.1</v>
      </c>
      <c r="K9" s="45">
        <f aca="true" t="shared" si="0" ref="K9:K60">J9*100/I9</f>
        <v>99.61809400022466</v>
      </c>
      <c r="M9" s="33">
        <f>I9-J9</f>
        <v>23.799999999999272</v>
      </c>
      <c r="N9" s="33">
        <f>H9-I9</f>
        <v>0</v>
      </c>
    </row>
    <row r="10" spans="1:14" s="5" customFormat="1" ht="21" customHeight="1">
      <c r="A10" s="29"/>
      <c r="B10" s="30" t="s">
        <v>417</v>
      </c>
      <c r="C10" s="31" t="s">
        <v>416</v>
      </c>
      <c r="D10" s="31" t="s">
        <v>418</v>
      </c>
      <c r="E10" s="31"/>
      <c r="F10" s="31"/>
      <c r="G10" s="31"/>
      <c r="H10" s="28">
        <f>SUM(H11,H15)</f>
        <v>6231.9</v>
      </c>
      <c r="I10" s="28">
        <f>SUM(I11,I15)</f>
        <v>6231.9</v>
      </c>
      <c r="J10" s="28">
        <f>SUM(J11,J15)</f>
        <v>6208.1</v>
      </c>
      <c r="K10" s="45">
        <f t="shared" si="0"/>
        <v>99.61809400022466</v>
      </c>
      <c r="M10" s="33">
        <f aca="true" t="shared" si="1" ref="M10:M73">I10-J10</f>
        <v>23.799999999999272</v>
      </c>
      <c r="N10" s="33">
        <f aca="true" t="shared" si="2" ref="N10:N73">H10-I10</f>
        <v>0</v>
      </c>
    </row>
    <row r="11" spans="1:14" s="5" customFormat="1" ht="51.75">
      <c r="A11" s="29"/>
      <c r="B11" s="30" t="s">
        <v>624</v>
      </c>
      <c r="C11" s="31" t="s">
        <v>416</v>
      </c>
      <c r="D11" s="31" t="s">
        <v>418</v>
      </c>
      <c r="E11" s="31" t="s">
        <v>419</v>
      </c>
      <c r="F11" s="31"/>
      <c r="G11" s="31"/>
      <c r="H11" s="28">
        <f aca="true" t="shared" si="3" ref="H11:J13">H12</f>
        <v>3101.9</v>
      </c>
      <c r="I11" s="28">
        <f t="shared" si="3"/>
        <v>3101.9</v>
      </c>
      <c r="J11" s="28">
        <f t="shared" si="3"/>
        <v>3078.1</v>
      </c>
      <c r="K11" s="45">
        <f t="shared" si="0"/>
        <v>99.2327283277991</v>
      </c>
      <c r="M11" s="33">
        <f t="shared" si="1"/>
        <v>23.800000000000182</v>
      </c>
      <c r="N11" s="33">
        <f t="shared" si="2"/>
        <v>0</v>
      </c>
    </row>
    <row r="12" spans="1:14" s="5" customFormat="1" ht="51.75">
      <c r="A12" s="29"/>
      <c r="B12" s="30" t="s">
        <v>425</v>
      </c>
      <c r="C12" s="31" t="s">
        <v>416</v>
      </c>
      <c r="D12" s="31" t="s">
        <v>418</v>
      </c>
      <c r="E12" s="31" t="s">
        <v>419</v>
      </c>
      <c r="F12" s="31" t="s">
        <v>426</v>
      </c>
      <c r="G12" s="31"/>
      <c r="H12" s="28">
        <f t="shared" si="3"/>
        <v>3101.9</v>
      </c>
      <c r="I12" s="28">
        <f t="shared" si="3"/>
        <v>3101.9</v>
      </c>
      <c r="J12" s="28">
        <f t="shared" si="3"/>
        <v>3078.1</v>
      </c>
      <c r="K12" s="45">
        <f t="shared" si="0"/>
        <v>99.2327283277991</v>
      </c>
      <c r="M12" s="33">
        <f t="shared" si="1"/>
        <v>23.800000000000182</v>
      </c>
      <c r="N12" s="33">
        <f t="shared" si="2"/>
        <v>0</v>
      </c>
    </row>
    <row r="13" spans="1:14" s="5" customFormat="1" ht="18.75">
      <c r="A13" s="29"/>
      <c r="B13" s="30" t="s">
        <v>420</v>
      </c>
      <c r="C13" s="31" t="s">
        <v>416</v>
      </c>
      <c r="D13" s="31" t="s">
        <v>418</v>
      </c>
      <c r="E13" s="31" t="s">
        <v>419</v>
      </c>
      <c r="F13" s="31" t="s">
        <v>427</v>
      </c>
      <c r="G13" s="31"/>
      <c r="H13" s="28">
        <f t="shared" si="3"/>
        <v>3101.9</v>
      </c>
      <c r="I13" s="28">
        <f t="shared" si="3"/>
        <v>3101.9</v>
      </c>
      <c r="J13" s="28">
        <f t="shared" si="3"/>
        <v>3078.1</v>
      </c>
      <c r="K13" s="45">
        <f t="shared" si="0"/>
        <v>99.2327283277991</v>
      </c>
      <c r="M13" s="33">
        <f t="shared" si="1"/>
        <v>23.800000000000182</v>
      </c>
      <c r="N13" s="33">
        <f t="shared" si="2"/>
        <v>0</v>
      </c>
    </row>
    <row r="14" spans="1:14" s="5" customFormat="1" ht="18.75">
      <c r="A14" s="29"/>
      <c r="B14" s="30" t="s">
        <v>101</v>
      </c>
      <c r="C14" s="31" t="s">
        <v>416</v>
      </c>
      <c r="D14" s="31" t="s">
        <v>418</v>
      </c>
      <c r="E14" s="31" t="s">
        <v>419</v>
      </c>
      <c r="F14" s="31" t="s">
        <v>427</v>
      </c>
      <c r="G14" s="31" t="s">
        <v>102</v>
      </c>
      <c r="H14" s="28">
        <v>3101.9</v>
      </c>
      <c r="I14" s="28">
        <v>3101.9</v>
      </c>
      <c r="J14" s="28">
        <v>3078.1</v>
      </c>
      <c r="K14" s="45">
        <f t="shared" si="0"/>
        <v>99.2327283277991</v>
      </c>
      <c r="M14" s="33">
        <f t="shared" si="1"/>
        <v>23.800000000000182</v>
      </c>
      <c r="N14" s="33">
        <f t="shared" si="2"/>
        <v>0</v>
      </c>
    </row>
    <row r="15" spans="1:14" s="5" customFormat="1" ht="18.75">
      <c r="A15" s="29"/>
      <c r="B15" s="30" t="s">
        <v>443</v>
      </c>
      <c r="C15" s="31" t="s">
        <v>416</v>
      </c>
      <c r="D15" s="31" t="s">
        <v>418</v>
      </c>
      <c r="E15" s="31" t="s">
        <v>135</v>
      </c>
      <c r="F15" s="31"/>
      <c r="G15" s="31"/>
      <c r="H15" s="28">
        <f aca="true" t="shared" si="4" ref="H15:J16">H16</f>
        <v>3130</v>
      </c>
      <c r="I15" s="28">
        <f t="shared" si="4"/>
        <v>3130</v>
      </c>
      <c r="J15" s="28">
        <f t="shared" si="4"/>
        <v>3130</v>
      </c>
      <c r="K15" s="45">
        <f t="shared" si="0"/>
        <v>100</v>
      </c>
      <c r="M15" s="33">
        <f t="shared" si="1"/>
        <v>0</v>
      </c>
      <c r="N15" s="33">
        <f t="shared" si="2"/>
        <v>0</v>
      </c>
    </row>
    <row r="16" spans="1:14" s="5" customFormat="1" ht="34.5">
      <c r="A16" s="29"/>
      <c r="B16" s="30" t="s">
        <v>448</v>
      </c>
      <c r="C16" s="31" t="s">
        <v>416</v>
      </c>
      <c r="D16" s="31" t="s">
        <v>418</v>
      </c>
      <c r="E16" s="31" t="s">
        <v>135</v>
      </c>
      <c r="F16" s="31" t="s">
        <v>449</v>
      </c>
      <c r="G16" s="31"/>
      <c r="H16" s="28">
        <f t="shared" si="4"/>
        <v>3130</v>
      </c>
      <c r="I16" s="28">
        <f t="shared" si="4"/>
        <v>3130</v>
      </c>
      <c r="J16" s="28">
        <f t="shared" si="4"/>
        <v>3130</v>
      </c>
      <c r="K16" s="45">
        <f t="shared" si="0"/>
        <v>100</v>
      </c>
      <c r="M16" s="33">
        <f t="shared" si="1"/>
        <v>0</v>
      </c>
      <c r="N16" s="33">
        <f t="shared" si="2"/>
        <v>0</v>
      </c>
    </row>
    <row r="17" spans="1:14" s="5" customFormat="1" ht="33.75" customHeight="1">
      <c r="A17" s="29"/>
      <c r="B17" s="30" t="s">
        <v>136</v>
      </c>
      <c r="C17" s="31" t="s">
        <v>416</v>
      </c>
      <c r="D17" s="31" t="s">
        <v>418</v>
      </c>
      <c r="E17" s="31" t="s">
        <v>135</v>
      </c>
      <c r="F17" s="31" t="s">
        <v>450</v>
      </c>
      <c r="G17" s="31"/>
      <c r="H17" s="28">
        <f>H19</f>
        <v>3130</v>
      </c>
      <c r="I17" s="28">
        <f>I19</f>
        <v>3130</v>
      </c>
      <c r="J17" s="28">
        <f>J19</f>
        <v>3130</v>
      </c>
      <c r="K17" s="45">
        <f t="shared" si="0"/>
        <v>100</v>
      </c>
      <c r="M17" s="33">
        <f t="shared" si="1"/>
        <v>0</v>
      </c>
      <c r="N17" s="33">
        <f t="shared" si="2"/>
        <v>0</v>
      </c>
    </row>
    <row r="18" spans="1:14" s="5" customFormat="1" ht="53.25" customHeight="1">
      <c r="A18" s="29"/>
      <c r="B18" s="30" t="s">
        <v>103</v>
      </c>
      <c r="C18" s="31" t="s">
        <v>416</v>
      </c>
      <c r="D18" s="31" t="s">
        <v>418</v>
      </c>
      <c r="E18" s="31" t="s">
        <v>135</v>
      </c>
      <c r="F18" s="31" t="s">
        <v>104</v>
      </c>
      <c r="G18" s="31"/>
      <c r="H18" s="28">
        <f>H19</f>
        <v>3130</v>
      </c>
      <c r="I18" s="28">
        <f>I19</f>
        <v>3130</v>
      </c>
      <c r="J18" s="28">
        <f>J19</f>
        <v>3130</v>
      </c>
      <c r="K18" s="45">
        <f t="shared" si="0"/>
        <v>100</v>
      </c>
      <c r="M18" s="33">
        <f t="shared" si="1"/>
        <v>0</v>
      </c>
      <c r="N18" s="33">
        <f t="shared" si="2"/>
        <v>0</v>
      </c>
    </row>
    <row r="19" spans="1:14" s="5" customFormat="1" ht="18.75">
      <c r="A19" s="29"/>
      <c r="B19" s="30" t="s">
        <v>101</v>
      </c>
      <c r="C19" s="31" t="s">
        <v>416</v>
      </c>
      <c r="D19" s="31" t="s">
        <v>418</v>
      </c>
      <c r="E19" s="31" t="s">
        <v>135</v>
      </c>
      <c r="F19" s="31" t="s">
        <v>104</v>
      </c>
      <c r="G19" s="31" t="s">
        <v>102</v>
      </c>
      <c r="H19" s="28">
        <v>3130</v>
      </c>
      <c r="I19" s="28">
        <v>3130</v>
      </c>
      <c r="J19" s="28">
        <v>3130</v>
      </c>
      <c r="K19" s="45">
        <f t="shared" si="0"/>
        <v>100</v>
      </c>
      <c r="M19" s="33">
        <f t="shared" si="1"/>
        <v>0</v>
      </c>
      <c r="N19" s="33">
        <f t="shared" si="2"/>
        <v>0</v>
      </c>
    </row>
    <row r="20" spans="1:14" s="5" customFormat="1" ht="19.5" customHeight="1">
      <c r="A20" s="29" t="s">
        <v>428</v>
      </c>
      <c r="B20" s="46" t="s">
        <v>433</v>
      </c>
      <c r="C20" s="31" t="s">
        <v>432</v>
      </c>
      <c r="D20" s="31"/>
      <c r="E20" s="31"/>
      <c r="F20" s="31"/>
      <c r="G20" s="31"/>
      <c r="H20" s="28">
        <f>SUM(H21,H91,H96,H130,H164,H172,H181,H247)</f>
        <v>307637.19999999995</v>
      </c>
      <c r="I20" s="28">
        <f>SUM(I21,I91,I96,I130,I164,I172,I181,I247)</f>
        <v>307637.19999999995</v>
      </c>
      <c r="J20" s="28">
        <f>SUM(J21,J91,J96,J130,J164,J172,J181,J247)</f>
        <v>291574.30000000005</v>
      </c>
      <c r="K20" s="45">
        <f t="shared" si="0"/>
        <v>94.77862235126314</v>
      </c>
      <c r="M20" s="33">
        <f t="shared" si="1"/>
        <v>16062.899999999907</v>
      </c>
      <c r="N20" s="33">
        <f t="shared" si="2"/>
        <v>0</v>
      </c>
    </row>
    <row r="21" spans="1:14" s="5" customFormat="1" ht="18.75">
      <c r="A21" s="29"/>
      <c r="B21" s="30" t="s">
        <v>417</v>
      </c>
      <c r="C21" s="31" t="s">
        <v>432</v>
      </c>
      <c r="D21" s="31" t="s">
        <v>418</v>
      </c>
      <c r="E21" s="31"/>
      <c r="F21" s="31"/>
      <c r="G21" s="31"/>
      <c r="H21" s="28">
        <f>SUM(H22,H26,H44,H48)</f>
        <v>171096.1</v>
      </c>
      <c r="I21" s="28">
        <f>SUM(I22,I26,I44,I48)</f>
        <v>170373.90000000002</v>
      </c>
      <c r="J21" s="28">
        <f>SUM(J22,J26,J44,J48)</f>
        <v>163738.40000000002</v>
      </c>
      <c r="K21" s="45">
        <f t="shared" si="0"/>
        <v>96.10533068738815</v>
      </c>
      <c r="M21" s="33">
        <f t="shared" si="1"/>
        <v>6635.5</v>
      </c>
      <c r="N21" s="33">
        <f t="shared" si="2"/>
        <v>722.1999999999825</v>
      </c>
    </row>
    <row r="22" spans="1:14" s="5" customFormat="1" ht="34.5">
      <c r="A22" s="29"/>
      <c r="B22" s="30" t="s">
        <v>82</v>
      </c>
      <c r="C22" s="31" t="s">
        <v>432</v>
      </c>
      <c r="D22" s="31" t="s">
        <v>418</v>
      </c>
      <c r="E22" s="31" t="s">
        <v>421</v>
      </c>
      <c r="F22" s="31"/>
      <c r="G22" s="31"/>
      <c r="H22" s="28">
        <f aca="true" t="shared" si="5" ref="H22:J24">H23</f>
        <v>1044.5</v>
      </c>
      <c r="I22" s="28">
        <f t="shared" si="5"/>
        <v>1044.5</v>
      </c>
      <c r="J22" s="28">
        <f t="shared" si="5"/>
        <v>936.6</v>
      </c>
      <c r="K22" s="45">
        <f t="shared" si="0"/>
        <v>89.6696984202968</v>
      </c>
      <c r="M22" s="33">
        <f t="shared" si="1"/>
        <v>107.89999999999998</v>
      </c>
      <c r="N22" s="33">
        <f t="shared" si="2"/>
        <v>0</v>
      </c>
    </row>
    <row r="23" spans="1:14" s="5" customFormat="1" ht="51.75">
      <c r="A23" s="29"/>
      <c r="B23" s="30" t="s">
        <v>425</v>
      </c>
      <c r="C23" s="31" t="s">
        <v>432</v>
      </c>
      <c r="D23" s="31" t="s">
        <v>418</v>
      </c>
      <c r="E23" s="31" t="s">
        <v>421</v>
      </c>
      <c r="F23" s="31" t="s">
        <v>426</v>
      </c>
      <c r="G23" s="31"/>
      <c r="H23" s="28">
        <f t="shared" si="5"/>
        <v>1044.5</v>
      </c>
      <c r="I23" s="28">
        <f t="shared" si="5"/>
        <v>1044.5</v>
      </c>
      <c r="J23" s="28">
        <f t="shared" si="5"/>
        <v>936.6</v>
      </c>
      <c r="K23" s="45">
        <f t="shared" si="0"/>
        <v>89.6696984202968</v>
      </c>
      <c r="M23" s="33">
        <f t="shared" si="1"/>
        <v>107.89999999999998</v>
      </c>
      <c r="N23" s="33">
        <f t="shared" si="2"/>
        <v>0</v>
      </c>
    </row>
    <row r="24" spans="1:14" s="5" customFormat="1" ht="18.75">
      <c r="A24" s="29"/>
      <c r="B24" s="30" t="s">
        <v>106</v>
      </c>
      <c r="C24" s="31" t="s">
        <v>432</v>
      </c>
      <c r="D24" s="31" t="s">
        <v>418</v>
      </c>
      <c r="E24" s="31" t="s">
        <v>421</v>
      </c>
      <c r="F24" s="31" t="s">
        <v>105</v>
      </c>
      <c r="G24" s="31"/>
      <c r="H24" s="28">
        <f t="shared" si="5"/>
        <v>1044.5</v>
      </c>
      <c r="I24" s="28">
        <f t="shared" si="5"/>
        <v>1044.5</v>
      </c>
      <c r="J24" s="28">
        <f t="shared" si="5"/>
        <v>936.6</v>
      </c>
      <c r="K24" s="45">
        <f t="shared" si="0"/>
        <v>89.6696984202968</v>
      </c>
      <c r="M24" s="33">
        <f t="shared" si="1"/>
        <v>107.89999999999998</v>
      </c>
      <c r="N24" s="33">
        <f t="shared" si="2"/>
        <v>0</v>
      </c>
    </row>
    <row r="25" spans="1:14" s="5" customFormat="1" ht="18.75">
      <c r="A25" s="29"/>
      <c r="B25" s="30" t="s">
        <v>101</v>
      </c>
      <c r="C25" s="31" t="s">
        <v>432</v>
      </c>
      <c r="D25" s="31" t="s">
        <v>418</v>
      </c>
      <c r="E25" s="31" t="s">
        <v>421</v>
      </c>
      <c r="F25" s="31" t="s">
        <v>105</v>
      </c>
      <c r="G25" s="31" t="s">
        <v>102</v>
      </c>
      <c r="H25" s="28">
        <v>1044.5</v>
      </c>
      <c r="I25" s="28">
        <v>1044.5</v>
      </c>
      <c r="J25" s="28">
        <v>936.6</v>
      </c>
      <c r="K25" s="45">
        <f t="shared" si="0"/>
        <v>89.6696984202968</v>
      </c>
      <c r="M25" s="33">
        <f t="shared" si="1"/>
        <v>107.89999999999998</v>
      </c>
      <c r="N25" s="33">
        <f t="shared" si="2"/>
        <v>0</v>
      </c>
    </row>
    <row r="26" spans="1:14" s="5" customFormat="1" ht="51.75">
      <c r="A26" s="29"/>
      <c r="B26" s="30" t="s">
        <v>81</v>
      </c>
      <c r="C26" s="31" t="s">
        <v>432</v>
      </c>
      <c r="D26" s="31" t="s">
        <v>418</v>
      </c>
      <c r="E26" s="31" t="s">
        <v>431</v>
      </c>
      <c r="F26" s="31"/>
      <c r="G26" s="31"/>
      <c r="H26" s="28">
        <f>H27</f>
        <v>92708.1</v>
      </c>
      <c r="I26" s="28">
        <f>I27</f>
        <v>92708.1</v>
      </c>
      <c r="J26" s="28">
        <f>J27</f>
        <v>91390.09999999999</v>
      </c>
      <c r="K26" s="45">
        <f t="shared" si="0"/>
        <v>98.57833350052476</v>
      </c>
      <c r="M26" s="33">
        <f t="shared" si="1"/>
        <v>1318.0000000000146</v>
      </c>
      <c r="N26" s="33">
        <f t="shared" si="2"/>
        <v>0</v>
      </c>
    </row>
    <row r="27" spans="1:14" s="5" customFormat="1" ht="51.75">
      <c r="A27" s="29"/>
      <c r="B27" s="30" t="s">
        <v>425</v>
      </c>
      <c r="C27" s="31" t="s">
        <v>432</v>
      </c>
      <c r="D27" s="31" t="s">
        <v>418</v>
      </c>
      <c r="E27" s="31" t="s">
        <v>431</v>
      </c>
      <c r="F27" s="31" t="s">
        <v>426</v>
      </c>
      <c r="G27" s="31"/>
      <c r="H27" s="28">
        <f>SUM(H28,H30,H32,H34,H36,H38,H40,H42)</f>
        <v>92708.1</v>
      </c>
      <c r="I27" s="28">
        <f>SUM(I28,I30,I32,I34,I36,I38,I40,I42)</f>
        <v>92708.1</v>
      </c>
      <c r="J27" s="28">
        <f>SUM(J28,J30,J32,J34,J36,J38,J40,J42)</f>
        <v>91390.09999999999</v>
      </c>
      <c r="K27" s="45">
        <f t="shared" si="0"/>
        <v>98.57833350052476</v>
      </c>
      <c r="M27" s="33">
        <f t="shared" si="1"/>
        <v>1318.0000000000146</v>
      </c>
      <c r="N27" s="33">
        <f t="shared" si="2"/>
        <v>0</v>
      </c>
    </row>
    <row r="28" spans="1:14" s="5" customFormat="1" ht="18.75">
      <c r="A28" s="29"/>
      <c r="B28" s="30" t="s">
        <v>420</v>
      </c>
      <c r="C28" s="31" t="s">
        <v>432</v>
      </c>
      <c r="D28" s="31" t="s">
        <v>418</v>
      </c>
      <c r="E28" s="31" t="s">
        <v>431</v>
      </c>
      <c r="F28" s="31" t="s">
        <v>427</v>
      </c>
      <c r="G28" s="31"/>
      <c r="H28" s="28">
        <f>H29</f>
        <v>86943.3</v>
      </c>
      <c r="I28" s="28">
        <f>I29</f>
        <v>86943.3</v>
      </c>
      <c r="J28" s="28">
        <f>J29</f>
        <v>85966</v>
      </c>
      <c r="K28" s="45">
        <f t="shared" si="0"/>
        <v>98.87593408577774</v>
      </c>
      <c r="M28" s="33">
        <f t="shared" si="1"/>
        <v>977.3000000000029</v>
      </c>
      <c r="N28" s="33">
        <f t="shared" si="2"/>
        <v>0</v>
      </c>
    </row>
    <row r="29" spans="1:14" s="5" customFormat="1" ht="18.75">
      <c r="A29" s="29"/>
      <c r="B29" s="30" t="s">
        <v>101</v>
      </c>
      <c r="C29" s="31" t="s">
        <v>432</v>
      </c>
      <c r="D29" s="31" t="s">
        <v>418</v>
      </c>
      <c r="E29" s="31" t="s">
        <v>431</v>
      </c>
      <c r="F29" s="31" t="s">
        <v>427</v>
      </c>
      <c r="G29" s="31" t="s">
        <v>102</v>
      </c>
      <c r="H29" s="28">
        <v>86943.3</v>
      </c>
      <c r="I29" s="28">
        <v>86943.3</v>
      </c>
      <c r="J29" s="28">
        <v>85966</v>
      </c>
      <c r="K29" s="45">
        <f t="shared" si="0"/>
        <v>98.87593408577774</v>
      </c>
      <c r="M29" s="33">
        <f t="shared" si="1"/>
        <v>977.3000000000029</v>
      </c>
      <c r="N29" s="33">
        <f t="shared" si="2"/>
        <v>0</v>
      </c>
    </row>
    <row r="30" spans="1:14" s="5" customFormat="1" ht="36.75" customHeight="1">
      <c r="A30" s="29"/>
      <c r="B30" s="30" t="s">
        <v>376</v>
      </c>
      <c r="C30" s="31" t="s">
        <v>432</v>
      </c>
      <c r="D30" s="31" t="s">
        <v>418</v>
      </c>
      <c r="E30" s="31" t="s">
        <v>431</v>
      </c>
      <c r="F30" s="31" t="s">
        <v>385</v>
      </c>
      <c r="G30" s="31"/>
      <c r="H30" s="28">
        <f>H31</f>
        <v>433</v>
      </c>
      <c r="I30" s="28">
        <f>I31</f>
        <v>433</v>
      </c>
      <c r="J30" s="28">
        <f>J31</f>
        <v>379.9</v>
      </c>
      <c r="K30" s="45">
        <f t="shared" si="0"/>
        <v>87.73672055427252</v>
      </c>
      <c r="M30" s="33">
        <f t="shared" si="1"/>
        <v>53.10000000000002</v>
      </c>
      <c r="N30" s="33">
        <f t="shared" si="2"/>
        <v>0</v>
      </c>
    </row>
    <row r="31" spans="1:14" s="5" customFormat="1" ht="18.75">
      <c r="A31" s="29"/>
      <c r="B31" s="30" t="s">
        <v>101</v>
      </c>
      <c r="C31" s="31" t="s">
        <v>432</v>
      </c>
      <c r="D31" s="31" t="s">
        <v>418</v>
      </c>
      <c r="E31" s="31" t="s">
        <v>431</v>
      </c>
      <c r="F31" s="31" t="s">
        <v>385</v>
      </c>
      <c r="G31" s="31" t="s">
        <v>102</v>
      </c>
      <c r="H31" s="28">
        <v>433</v>
      </c>
      <c r="I31" s="28">
        <v>433</v>
      </c>
      <c r="J31" s="28">
        <v>379.9</v>
      </c>
      <c r="K31" s="45">
        <f t="shared" si="0"/>
        <v>87.73672055427252</v>
      </c>
      <c r="M31" s="33">
        <f t="shared" si="1"/>
        <v>53.10000000000002</v>
      </c>
      <c r="N31" s="33">
        <f t="shared" si="2"/>
        <v>0</v>
      </c>
    </row>
    <row r="32" spans="1:14" s="5" customFormat="1" ht="37.5" customHeight="1">
      <c r="A32" s="29"/>
      <c r="B32" s="30" t="s">
        <v>377</v>
      </c>
      <c r="C32" s="31" t="s">
        <v>432</v>
      </c>
      <c r="D32" s="31" t="s">
        <v>418</v>
      </c>
      <c r="E32" s="31" t="s">
        <v>431</v>
      </c>
      <c r="F32" s="31" t="s">
        <v>386</v>
      </c>
      <c r="G32" s="31"/>
      <c r="H32" s="28">
        <f>H33</f>
        <v>432.8</v>
      </c>
      <c r="I32" s="28">
        <f>I33</f>
        <v>432.8</v>
      </c>
      <c r="J32" s="28">
        <f>J33</f>
        <v>363.3</v>
      </c>
      <c r="K32" s="45">
        <f t="shared" si="0"/>
        <v>83.94177449168207</v>
      </c>
      <c r="M32" s="33">
        <f t="shared" si="1"/>
        <v>69.5</v>
      </c>
      <c r="N32" s="33">
        <f t="shared" si="2"/>
        <v>0</v>
      </c>
    </row>
    <row r="33" spans="1:14" s="5" customFormat="1" ht="18.75">
      <c r="A33" s="29"/>
      <c r="B33" s="30" t="s">
        <v>101</v>
      </c>
      <c r="C33" s="31" t="s">
        <v>432</v>
      </c>
      <c r="D33" s="31" t="s">
        <v>418</v>
      </c>
      <c r="E33" s="31" t="s">
        <v>431</v>
      </c>
      <c r="F33" s="31" t="s">
        <v>386</v>
      </c>
      <c r="G33" s="31" t="s">
        <v>102</v>
      </c>
      <c r="H33" s="28">
        <v>432.8</v>
      </c>
      <c r="I33" s="28">
        <v>432.8</v>
      </c>
      <c r="J33" s="28">
        <v>363.3</v>
      </c>
      <c r="K33" s="45">
        <f t="shared" si="0"/>
        <v>83.94177449168207</v>
      </c>
      <c r="M33" s="33">
        <f t="shared" si="1"/>
        <v>69.5</v>
      </c>
      <c r="N33" s="33">
        <f t="shared" si="2"/>
        <v>0</v>
      </c>
    </row>
    <row r="34" spans="1:14" s="5" customFormat="1" ht="34.5" customHeight="1">
      <c r="A34" s="29"/>
      <c r="B34" s="30" t="s">
        <v>576</v>
      </c>
      <c r="C34" s="31" t="s">
        <v>432</v>
      </c>
      <c r="D34" s="31" t="s">
        <v>418</v>
      </c>
      <c r="E34" s="31" t="s">
        <v>431</v>
      </c>
      <c r="F34" s="31" t="s">
        <v>577</v>
      </c>
      <c r="G34" s="31"/>
      <c r="H34" s="28">
        <f>H35</f>
        <v>433</v>
      </c>
      <c r="I34" s="28">
        <f>I35</f>
        <v>433</v>
      </c>
      <c r="J34" s="28">
        <f>J35</f>
        <v>393.6</v>
      </c>
      <c r="K34" s="45">
        <f t="shared" si="0"/>
        <v>90.90069284064666</v>
      </c>
      <c r="M34" s="33">
        <f t="shared" si="1"/>
        <v>39.39999999999998</v>
      </c>
      <c r="N34" s="33">
        <f t="shared" si="2"/>
        <v>0</v>
      </c>
    </row>
    <row r="35" spans="1:14" s="5" customFormat="1" ht="18.75">
      <c r="A35" s="29"/>
      <c r="B35" s="30" t="s">
        <v>101</v>
      </c>
      <c r="C35" s="31" t="s">
        <v>432</v>
      </c>
      <c r="D35" s="31" t="s">
        <v>418</v>
      </c>
      <c r="E35" s="31" t="s">
        <v>431</v>
      </c>
      <c r="F35" s="31" t="s">
        <v>577</v>
      </c>
      <c r="G35" s="31" t="s">
        <v>102</v>
      </c>
      <c r="H35" s="28">
        <v>433</v>
      </c>
      <c r="I35" s="28">
        <v>433</v>
      </c>
      <c r="J35" s="28">
        <v>393.6</v>
      </c>
      <c r="K35" s="45">
        <f t="shared" si="0"/>
        <v>90.90069284064666</v>
      </c>
      <c r="M35" s="33">
        <f t="shared" si="1"/>
        <v>39.39999999999998</v>
      </c>
      <c r="N35" s="33">
        <f t="shared" si="2"/>
        <v>0</v>
      </c>
    </row>
    <row r="36" spans="1:14" s="5" customFormat="1" ht="34.5">
      <c r="A36" s="29"/>
      <c r="B36" s="30" t="s">
        <v>434</v>
      </c>
      <c r="C36" s="31" t="s">
        <v>432</v>
      </c>
      <c r="D36" s="31" t="s">
        <v>418</v>
      </c>
      <c r="E36" s="31" t="s">
        <v>431</v>
      </c>
      <c r="F36" s="31" t="s">
        <v>435</v>
      </c>
      <c r="G36" s="31"/>
      <c r="H36" s="28">
        <f>H37</f>
        <v>1200</v>
      </c>
      <c r="I36" s="28">
        <f>I37</f>
        <v>1200</v>
      </c>
      <c r="J36" s="28">
        <f>J37</f>
        <v>1103.7</v>
      </c>
      <c r="K36" s="45">
        <f t="shared" si="0"/>
        <v>91.975</v>
      </c>
      <c r="M36" s="33">
        <f t="shared" si="1"/>
        <v>96.29999999999995</v>
      </c>
      <c r="N36" s="33">
        <f t="shared" si="2"/>
        <v>0</v>
      </c>
    </row>
    <row r="37" spans="1:14" s="5" customFormat="1" ht="18.75">
      <c r="A37" s="29"/>
      <c r="B37" s="30" t="s">
        <v>101</v>
      </c>
      <c r="C37" s="31" t="s">
        <v>432</v>
      </c>
      <c r="D37" s="31" t="s">
        <v>418</v>
      </c>
      <c r="E37" s="31" t="s">
        <v>431</v>
      </c>
      <c r="F37" s="31" t="s">
        <v>435</v>
      </c>
      <c r="G37" s="31" t="s">
        <v>102</v>
      </c>
      <c r="H37" s="28">
        <v>1200</v>
      </c>
      <c r="I37" s="28">
        <v>1200</v>
      </c>
      <c r="J37" s="28">
        <v>1103.7</v>
      </c>
      <c r="K37" s="45">
        <f t="shared" si="0"/>
        <v>91.975</v>
      </c>
      <c r="M37" s="33">
        <f t="shared" si="1"/>
        <v>96.29999999999995</v>
      </c>
      <c r="N37" s="33">
        <f t="shared" si="2"/>
        <v>0</v>
      </c>
    </row>
    <row r="38" spans="1:14" s="5" customFormat="1" ht="19.5" customHeight="1">
      <c r="A38" s="29"/>
      <c r="B38" s="46" t="s">
        <v>137</v>
      </c>
      <c r="C38" s="31" t="s">
        <v>432</v>
      </c>
      <c r="D38" s="31" t="s">
        <v>418</v>
      </c>
      <c r="E38" s="31" t="s">
        <v>431</v>
      </c>
      <c r="F38" s="31" t="s">
        <v>436</v>
      </c>
      <c r="G38" s="31"/>
      <c r="H38" s="28">
        <f>H39</f>
        <v>59</v>
      </c>
      <c r="I38" s="28">
        <f>I39</f>
        <v>59</v>
      </c>
      <c r="J38" s="28">
        <f>J39</f>
        <v>59</v>
      </c>
      <c r="K38" s="45">
        <f t="shared" si="0"/>
        <v>100</v>
      </c>
      <c r="M38" s="33">
        <f t="shared" si="1"/>
        <v>0</v>
      </c>
      <c r="N38" s="33">
        <f t="shared" si="2"/>
        <v>0</v>
      </c>
    </row>
    <row r="39" spans="1:14" s="5" customFormat="1" ht="18.75">
      <c r="A39" s="29"/>
      <c r="B39" s="30" t="s">
        <v>101</v>
      </c>
      <c r="C39" s="31" t="s">
        <v>432</v>
      </c>
      <c r="D39" s="31" t="s">
        <v>418</v>
      </c>
      <c r="E39" s="31" t="s">
        <v>431</v>
      </c>
      <c r="F39" s="31" t="s">
        <v>436</v>
      </c>
      <c r="G39" s="31" t="s">
        <v>102</v>
      </c>
      <c r="H39" s="28">
        <v>59</v>
      </c>
      <c r="I39" s="28">
        <v>59</v>
      </c>
      <c r="J39" s="28">
        <v>59</v>
      </c>
      <c r="K39" s="45">
        <f t="shared" si="0"/>
        <v>100</v>
      </c>
      <c r="M39" s="33">
        <f t="shared" si="1"/>
        <v>0</v>
      </c>
      <c r="N39" s="33">
        <f t="shared" si="2"/>
        <v>0</v>
      </c>
    </row>
    <row r="40" spans="1:14" s="5" customFormat="1" ht="33.75" customHeight="1">
      <c r="A40" s="29"/>
      <c r="B40" s="30" t="s">
        <v>483</v>
      </c>
      <c r="C40" s="31" t="s">
        <v>432</v>
      </c>
      <c r="D40" s="31" t="s">
        <v>418</v>
      </c>
      <c r="E40" s="31" t="s">
        <v>431</v>
      </c>
      <c r="F40" s="31" t="s">
        <v>107</v>
      </c>
      <c r="G40" s="31"/>
      <c r="H40" s="28">
        <f>H41</f>
        <v>2774</v>
      </c>
      <c r="I40" s="28">
        <f>I41</f>
        <v>2774</v>
      </c>
      <c r="J40" s="28">
        <f>J41</f>
        <v>2740.9</v>
      </c>
      <c r="K40" s="45">
        <f t="shared" si="0"/>
        <v>98.80677721701514</v>
      </c>
      <c r="M40" s="33">
        <f t="shared" si="1"/>
        <v>33.09999999999991</v>
      </c>
      <c r="N40" s="33">
        <f t="shared" si="2"/>
        <v>0</v>
      </c>
    </row>
    <row r="41" spans="1:14" s="5" customFormat="1" ht="18.75">
      <c r="A41" s="29"/>
      <c r="B41" s="30" t="s">
        <v>101</v>
      </c>
      <c r="C41" s="31" t="s">
        <v>432</v>
      </c>
      <c r="D41" s="31" t="s">
        <v>418</v>
      </c>
      <c r="E41" s="31" t="s">
        <v>431</v>
      </c>
      <c r="F41" s="31" t="s">
        <v>107</v>
      </c>
      <c r="G41" s="31" t="s">
        <v>102</v>
      </c>
      <c r="H41" s="28">
        <v>2774</v>
      </c>
      <c r="I41" s="28">
        <v>2774</v>
      </c>
      <c r="J41" s="28">
        <v>2740.9</v>
      </c>
      <c r="K41" s="45">
        <f t="shared" si="0"/>
        <v>98.80677721701514</v>
      </c>
      <c r="M41" s="33">
        <f t="shared" si="1"/>
        <v>33.09999999999991</v>
      </c>
      <c r="N41" s="33">
        <f t="shared" si="2"/>
        <v>0</v>
      </c>
    </row>
    <row r="42" spans="1:14" s="5" customFormat="1" ht="34.5">
      <c r="A42" s="29"/>
      <c r="B42" s="30" t="s">
        <v>484</v>
      </c>
      <c r="C42" s="31" t="s">
        <v>432</v>
      </c>
      <c r="D42" s="31" t="s">
        <v>418</v>
      </c>
      <c r="E42" s="31" t="s">
        <v>431</v>
      </c>
      <c r="F42" s="31" t="s">
        <v>108</v>
      </c>
      <c r="G42" s="31"/>
      <c r="H42" s="28">
        <f>H43</f>
        <v>433</v>
      </c>
      <c r="I42" s="28">
        <f>I43</f>
        <v>433</v>
      </c>
      <c r="J42" s="28">
        <f>J43</f>
        <v>383.7</v>
      </c>
      <c r="K42" s="45">
        <f t="shared" si="0"/>
        <v>88.61431870669746</v>
      </c>
      <c r="M42" s="33">
        <f t="shared" si="1"/>
        <v>49.30000000000001</v>
      </c>
      <c r="N42" s="33">
        <f t="shared" si="2"/>
        <v>0</v>
      </c>
    </row>
    <row r="43" spans="1:14" s="5" customFormat="1" ht="18.75">
      <c r="A43" s="29"/>
      <c r="B43" s="30" t="s">
        <v>101</v>
      </c>
      <c r="C43" s="31" t="s">
        <v>432</v>
      </c>
      <c r="D43" s="31" t="s">
        <v>418</v>
      </c>
      <c r="E43" s="31" t="s">
        <v>431</v>
      </c>
      <c r="F43" s="31" t="s">
        <v>108</v>
      </c>
      <c r="G43" s="31" t="s">
        <v>102</v>
      </c>
      <c r="H43" s="28">
        <v>433</v>
      </c>
      <c r="I43" s="28">
        <v>433</v>
      </c>
      <c r="J43" s="28">
        <v>383.7</v>
      </c>
      <c r="K43" s="45">
        <f t="shared" si="0"/>
        <v>88.61431870669746</v>
      </c>
      <c r="M43" s="33">
        <f t="shared" si="1"/>
        <v>49.30000000000001</v>
      </c>
      <c r="N43" s="33">
        <f t="shared" si="2"/>
        <v>0</v>
      </c>
    </row>
    <row r="44" spans="1:14" s="5" customFormat="1" ht="15.75" customHeight="1">
      <c r="A44" s="29"/>
      <c r="B44" s="30" t="s">
        <v>438</v>
      </c>
      <c r="C44" s="31" t="s">
        <v>432</v>
      </c>
      <c r="D44" s="31" t="s">
        <v>418</v>
      </c>
      <c r="E44" s="31" t="s">
        <v>501</v>
      </c>
      <c r="F44" s="31"/>
      <c r="G44" s="31"/>
      <c r="H44" s="28">
        <f aca="true" t="shared" si="6" ref="H44:J46">H45</f>
        <v>3000</v>
      </c>
      <c r="I44" s="28">
        <f t="shared" si="6"/>
        <v>2277.8</v>
      </c>
      <c r="J44" s="28">
        <f t="shared" si="6"/>
        <v>0</v>
      </c>
      <c r="K44" s="45">
        <f t="shared" si="0"/>
        <v>0</v>
      </c>
      <c r="M44" s="33">
        <f t="shared" si="1"/>
        <v>2277.8</v>
      </c>
      <c r="N44" s="33">
        <f t="shared" si="2"/>
        <v>722.1999999999998</v>
      </c>
    </row>
    <row r="45" spans="1:14" s="5" customFormat="1" ht="17.25" customHeight="1">
      <c r="A45" s="29"/>
      <c r="B45" s="30" t="s">
        <v>438</v>
      </c>
      <c r="C45" s="31" t="s">
        <v>432</v>
      </c>
      <c r="D45" s="31" t="s">
        <v>418</v>
      </c>
      <c r="E45" s="31" t="s">
        <v>501</v>
      </c>
      <c r="F45" s="31" t="s">
        <v>440</v>
      </c>
      <c r="G45" s="31"/>
      <c r="H45" s="28">
        <f t="shared" si="6"/>
        <v>3000</v>
      </c>
      <c r="I45" s="28">
        <f t="shared" si="6"/>
        <v>2277.8</v>
      </c>
      <c r="J45" s="28">
        <f t="shared" si="6"/>
        <v>0</v>
      </c>
      <c r="K45" s="45">
        <f t="shared" si="0"/>
        <v>0</v>
      </c>
      <c r="M45" s="33">
        <f t="shared" si="1"/>
        <v>2277.8</v>
      </c>
      <c r="N45" s="33">
        <f t="shared" si="2"/>
        <v>722.1999999999998</v>
      </c>
    </row>
    <row r="46" spans="1:14" s="5" customFormat="1" ht="18.75">
      <c r="A46" s="29"/>
      <c r="B46" s="30" t="s">
        <v>110</v>
      </c>
      <c r="C46" s="31" t="s">
        <v>432</v>
      </c>
      <c r="D46" s="31" t="s">
        <v>418</v>
      </c>
      <c r="E46" s="31" t="s">
        <v>501</v>
      </c>
      <c r="F46" s="31" t="s">
        <v>109</v>
      </c>
      <c r="G46" s="31"/>
      <c r="H46" s="28">
        <f t="shared" si="6"/>
        <v>3000</v>
      </c>
      <c r="I46" s="28">
        <f t="shared" si="6"/>
        <v>2277.8</v>
      </c>
      <c r="J46" s="28">
        <f t="shared" si="6"/>
        <v>0</v>
      </c>
      <c r="K46" s="45">
        <f t="shared" si="0"/>
        <v>0</v>
      </c>
      <c r="M46" s="33">
        <f t="shared" si="1"/>
        <v>2277.8</v>
      </c>
      <c r="N46" s="33">
        <f t="shared" si="2"/>
        <v>722.1999999999998</v>
      </c>
    </row>
    <row r="47" spans="1:14" s="5" customFormat="1" ht="15.75" customHeight="1">
      <c r="A47" s="29"/>
      <c r="B47" s="30" t="s">
        <v>441</v>
      </c>
      <c r="C47" s="31" t="s">
        <v>432</v>
      </c>
      <c r="D47" s="31" t="s">
        <v>418</v>
      </c>
      <c r="E47" s="31" t="s">
        <v>501</v>
      </c>
      <c r="F47" s="31" t="s">
        <v>109</v>
      </c>
      <c r="G47" s="31" t="s">
        <v>442</v>
      </c>
      <c r="H47" s="28">
        <v>3000</v>
      </c>
      <c r="I47" s="28">
        <v>2277.8</v>
      </c>
      <c r="J47" s="28">
        <v>0</v>
      </c>
      <c r="K47" s="45">
        <f t="shared" si="0"/>
        <v>0</v>
      </c>
      <c r="M47" s="33">
        <f t="shared" si="1"/>
        <v>2277.8</v>
      </c>
      <c r="N47" s="33">
        <f t="shared" si="2"/>
        <v>722.1999999999998</v>
      </c>
    </row>
    <row r="48" spans="1:14" s="5" customFormat="1" ht="18.75">
      <c r="A48" s="29"/>
      <c r="B48" s="30" t="s">
        <v>443</v>
      </c>
      <c r="C48" s="31" t="s">
        <v>432</v>
      </c>
      <c r="D48" s="31" t="s">
        <v>418</v>
      </c>
      <c r="E48" s="31" t="s">
        <v>135</v>
      </c>
      <c r="F48" s="31"/>
      <c r="G48" s="31"/>
      <c r="H48" s="28">
        <f>SUM(H49,H52,H68,H78,H86)</f>
        <v>74343.5</v>
      </c>
      <c r="I48" s="28">
        <f>SUM(I49,I52,I68,I78,I86)</f>
        <v>74343.5</v>
      </c>
      <c r="J48" s="28">
        <f>SUM(J49,J52,J68,J78,J86)</f>
        <v>71411.70000000001</v>
      </c>
      <c r="K48" s="45">
        <f t="shared" si="0"/>
        <v>96.05641380887369</v>
      </c>
      <c r="M48" s="33">
        <f t="shared" si="1"/>
        <v>2931.7999999999884</v>
      </c>
      <c r="N48" s="33">
        <f t="shared" si="2"/>
        <v>0</v>
      </c>
    </row>
    <row r="49" spans="1:14" s="5" customFormat="1" ht="18.75">
      <c r="A49" s="29"/>
      <c r="B49" s="30" t="s">
        <v>138</v>
      </c>
      <c r="C49" s="31" t="s">
        <v>432</v>
      </c>
      <c r="D49" s="31" t="s">
        <v>418</v>
      </c>
      <c r="E49" s="31" t="s">
        <v>135</v>
      </c>
      <c r="F49" s="31" t="s">
        <v>337</v>
      </c>
      <c r="G49" s="31"/>
      <c r="H49" s="28">
        <f aca="true" t="shared" si="7" ref="H49:J50">H50</f>
        <v>970.3</v>
      </c>
      <c r="I49" s="28">
        <f t="shared" si="7"/>
        <v>970.3</v>
      </c>
      <c r="J49" s="28">
        <f t="shared" si="7"/>
        <v>0</v>
      </c>
      <c r="K49" s="45">
        <f t="shared" si="0"/>
        <v>0</v>
      </c>
      <c r="M49" s="33">
        <f t="shared" si="1"/>
        <v>970.3</v>
      </c>
      <c r="N49" s="33">
        <f t="shared" si="2"/>
        <v>0</v>
      </c>
    </row>
    <row r="50" spans="1:14" s="5" customFormat="1" ht="34.5">
      <c r="A50" s="29"/>
      <c r="B50" s="30" t="s">
        <v>388</v>
      </c>
      <c r="C50" s="31" t="s">
        <v>432</v>
      </c>
      <c r="D50" s="31" t="s">
        <v>418</v>
      </c>
      <c r="E50" s="31" t="s">
        <v>135</v>
      </c>
      <c r="F50" s="31" t="s">
        <v>387</v>
      </c>
      <c r="G50" s="31"/>
      <c r="H50" s="28">
        <f t="shared" si="7"/>
        <v>970.3</v>
      </c>
      <c r="I50" s="28">
        <f t="shared" si="7"/>
        <v>970.3</v>
      </c>
      <c r="J50" s="28">
        <f t="shared" si="7"/>
        <v>0</v>
      </c>
      <c r="K50" s="45">
        <f t="shared" si="0"/>
        <v>0</v>
      </c>
      <c r="M50" s="33">
        <f t="shared" si="1"/>
        <v>970.3</v>
      </c>
      <c r="N50" s="33">
        <f t="shared" si="2"/>
        <v>0</v>
      </c>
    </row>
    <row r="51" spans="1:14" s="5" customFormat="1" ht="18.75">
      <c r="A51" s="29"/>
      <c r="B51" s="30" t="s">
        <v>101</v>
      </c>
      <c r="C51" s="31" t="s">
        <v>432</v>
      </c>
      <c r="D51" s="31" t="s">
        <v>418</v>
      </c>
      <c r="E51" s="31" t="s">
        <v>135</v>
      </c>
      <c r="F51" s="31" t="s">
        <v>387</v>
      </c>
      <c r="G51" s="31" t="s">
        <v>102</v>
      </c>
      <c r="H51" s="28">
        <v>970.3</v>
      </c>
      <c r="I51" s="28">
        <v>970.3</v>
      </c>
      <c r="J51" s="28">
        <v>0</v>
      </c>
      <c r="K51" s="45">
        <f t="shared" si="0"/>
        <v>0</v>
      </c>
      <c r="M51" s="33">
        <f t="shared" si="1"/>
        <v>970.3</v>
      </c>
      <c r="N51" s="33">
        <f t="shared" si="2"/>
        <v>0</v>
      </c>
    </row>
    <row r="52" spans="1:14" s="5" customFormat="1" ht="51.75">
      <c r="A52" s="29"/>
      <c r="B52" s="30" t="s">
        <v>425</v>
      </c>
      <c r="C52" s="31" t="s">
        <v>432</v>
      </c>
      <c r="D52" s="31" t="s">
        <v>418</v>
      </c>
      <c r="E52" s="31" t="s">
        <v>135</v>
      </c>
      <c r="F52" s="31" t="s">
        <v>426</v>
      </c>
      <c r="G52" s="31"/>
      <c r="H52" s="28">
        <f>SUM(H53,H55,H57,H59,H61,H63)</f>
        <v>11117.9</v>
      </c>
      <c r="I52" s="28">
        <f>SUM(I53,I55,I57,I59,I61,I63)</f>
        <v>11117.9</v>
      </c>
      <c r="J52" s="28">
        <f>SUM(J53,J55,J57,J59,J61,J63)</f>
        <v>11003.8</v>
      </c>
      <c r="K52" s="45">
        <f t="shared" si="0"/>
        <v>98.97372705277076</v>
      </c>
      <c r="M52" s="33">
        <f t="shared" si="1"/>
        <v>114.10000000000036</v>
      </c>
      <c r="N52" s="33">
        <f t="shared" si="2"/>
        <v>0</v>
      </c>
    </row>
    <row r="53" spans="1:14" s="5" customFormat="1" ht="51.75" hidden="1">
      <c r="A53" s="29"/>
      <c r="B53" s="30" t="s">
        <v>376</v>
      </c>
      <c r="C53" s="31" t="s">
        <v>432</v>
      </c>
      <c r="D53" s="31" t="s">
        <v>418</v>
      </c>
      <c r="E53" s="31" t="s">
        <v>135</v>
      </c>
      <c r="F53" s="31" t="s">
        <v>385</v>
      </c>
      <c r="G53" s="31"/>
      <c r="H53" s="28">
        <f>H54</f>
        <v>0</v>
      </c>
      <c r="I53" s="28">
        <f>I54</f>
        <v>0</v>
      </c>
      <c r="J53" s="28">
        <f>J54</f>
        <v>0</v>
      </c>
      <c r="K53" s="45" t="e">
        <f t="shared" si="0"/>
        <v>#DIV/0!</v>
      </c>
      <c r="M53" s="33">
        <f t="shared" si="1"/>
        <v>0</v>
      </c>
      <c r="N53" s="33">
        <f t="shared" si="2"/>
        <v>0</v>
      </c>
    </row>
    <row r="54" spans="1:14" s="5" customFormat="1" ht="18.75" hidden="1">
      <c r="A54" s="29"/>
      <c r="B54" s="30" t="s">
        <v>101</v>
      </c>
      <c r="C54" s="31" t="s">
        <v>432</v>
      </c>
      <c r="D54" s="31" t="s">
        <v>418</v>
      </c>
      <c r="E54" s="31" t="s">
        <v>135</v>
      </c>
      <c r="F54" s="31" t="s">
        <v>385</v>
      </c>
      <c r="G54" s="31" t="s">
        <v>102</v>
      </c>
      <c r="H54" s="28"/>
      <c r="I54" s="28"/>
      <c r="J54" s="28"/>
      <c r="K54" s="45" t="e">
        <f t="shared" si="0"/>
        <v>#DIV/0!</v>
      </c>
      <c r="M54" s="33">
        <f t="shared" si="1"/>
        <v>0</v>
      </c>
      <c r="N54" s="33">
        <f t="shared" si="2"/>
        <v>0</v>
      </c>
    </row>
    <row r="55" spans="1:14" s="5" customFormat="1" ht="34.5" hidden="1">
      <c r="A55" s="29"/>
      <c r="B55" s="30" t="s">
        <v>377</v>
      </c>
      <c r="C55" s="31" t="s">
        <v>432</v>
      </c>
      <c r="D55" s="31" t="s">
        <v>418</v>
      </c>
      <c r="E55" s="31" t="s">
        <v>135</v>
      </c>
      <c r="F55" s="31" t="s">
        <v>386</v>
      </c>
      <c r="G55" s="31"/>
      <c r="H55" s="28">
        <f>H56</f>
        <v>0</v>
      </c>
      <c r="I55" s="28">
        <f>I56</f>
        <v>0</v>
      </c>
      <c r="J55" s="28">
        <f>J56</f>
        <v>0</v>
      </c>
      <c r="K55" s="45" t="e">
        <f t="shared" si="0"/>
        <v>#DIV/0!</v>
      </c>
      <c r="M55" s="33">
        <f t="shared" si="1"/>
        <v>0</v>
      </c>
      <c r="N55" s="33">
        <f t="shared" si="2"/>
        <v>0</v>
      </c>
    </row>
    <row r="56" spans="1:14" s="5" customFormat="1" ht="18.75" hidden="1">
      <c r="A56" s="29"/>
      <c r="B56" s="30" t="s">
        <v>101</v>
      </c>
      <c r="C56" s="31" t="s">
        <v>432</v>
      </c>
      <c r="D56" s="31" t="s">
        <v>418</v>
      </c>
      <c r="E56" s="31" t="s">
        <v>135</v>
      </c>
      <c r="F56" s="31" t="s">
        <v>386</v>
      </c>
      <c r="G56" s="31" t="s">
        <v>102</v>
      </c>
      <c r="H56" s="28"/>
      <c r="I56" s="28"/>
      <c r="J56" s="28"/>
      <c r="K56" s="45" t="e">
        <f t="shared" si="0"/>
        <v>#DIV/0!</v>
      </c>
      <c r="M56" s="33">
        <f t="shared" si="1"/>
        <v>0</v>
      </c>
      <c r="N56" s="33">
        <f t="shared" si="2"/>
        <v>0</v>
      </c>
    </row>
    <row r="57" spans="1:14" s="5" customFormat="1" ht="34.5" hidden="1">
      <c r="A57" s="29"/>
      <c r="B57" s="30" t="s">
        <v>434</v>
      </c>
      <c r="C57" s="31" t="s">
        <v>432</v>
      </c>
      <c r="D57" s="31" t="s">
        <v>418</v>
      </c>
      <c r="E57" s="31" t="s">
        <v>135</v>
      </c>
      <c r="F57" s="31" t="s">
        <v>435</v>
      </c>
      <c r="G57" s="31"/>
      <c r="H57" s="28">
        <f>H58</f>
        <v>0</v>
      </c>
      <c r="I57" s="28">
        <f>I58</f>
        <v>0</v>
      </c>
      <c r="J57" s="28">
        <f>J58</f>
        <v>0</v>
      </c>
      <c r="K57" s="45" t="e">
        <f t="shared" si="0"/>
        <v>#DIV/0!</v>
      </c>
      <c r="M57" s="33">
        <f t="shared" si="1"/>
        <v>0</v>
      </c>
      <c r="N57" s="33">
        <f t="shared" si="2"/>
        <v>0</v>
      </c>
    </row>
    <row r="58" spans="1:14" s="5" customFormat="1" ht="18.75" hidden="1">
      <c r="A58" s="29"/>
      <c r="B58" s="30" t="s">
        <v>101</v>
      </c>
      <c r="C58" s="31" t="s">
        <v>432</v>
      </c>
      <c r="D58" s="31" t="s">
        <v>418</v>
      </c>
      <c r="E58" s="31" t="s">
        <v>135</v>
      </c>
      <c r="F58" s="31" t="s">
        <v>435</v>
      </c>
      <c r="G58" s="31" t="s">
        <v>102</v>
      </c>
      <c r="H58" s="28"/>
      <c r="I58" s="28"/>
      <c r="J58" s="28"/>
      <c r="K58" s="45" t="e">
        <f t="shared" si="0"/>
        <v>#DIV/0!</v>
      </c>
      <c r="M58" s="33">
        <f t="shared" si="1"/>
        <v>0</v>
      </c>
      <c r="N58" s="33">
        <f t="shared" si="2"/>
        <v>0</v>
      </c>
    </row>
    <row r="59" spans="1:14" s="5" customFormat="1" ht="34.5" hidden="1">
      <c r="A59" s="29"/>
      <c r="B59" s="30" t="s">
        <v>137</v>
      </c>
      <c r="C59" s="31" t="s">
        <v>432</v>
      </c>
      <c r="D59" s="31" t="s">
        <v>418</v>
      </c>
      <c r="E59" s="31" t="s">
        <v>135</v>
      </c>
      <c r="F59" s="31" t="s">
        <v>436</v>
      </c>
      <c r="G59" s="31"/>
      <c r="H59" s="28">
        <f>H60</f>
        <v>0</v>
      </c>
      <c r="I59" s="28">
        <f>I60</f>
        <v>0</v>
      </c>
      <c r="J59" s="28">
        <f>J60</f>
        <v>0</v>
      </c>
      <c r="K59" s="45" t="e">
        <f t="shared" si="0"/>
        <v>#DIV/0!</v>
      </c>
      <c r="M59" s="33">
        <f t="shared" si="1"/>
        <v>0</v>
      </c>
      <c r="N59" s="33">
        <f t="shared" si="2"/>
        <v>0</v>
      </c>
    </row>
    <row r="60" spans="1:14" s="5" customFormat="1" ht="18.75" hidden="1">
      <c r="A60" s="29"/>
      <c r="B60" s="30" t="s">
        <v>101</v>
      </c>
      <c r="C60" s="31" t="s">
        <v>432</v>
      </c>
      <c r="D60" s="31" t="s">
        <v>418</v>
      </c>
      <c r="E60" s="31" t="s">
        <v>135</v>
      </c>
      <c r="F60" s="31" t="s">
        <v>436</v>
      </c>
      <c r="G60" s="31" t="s">
        <v>102</v>
      </c>
      <c r="H60" s="28"/>
      <c r="I60" s="28"/>
      <c r="J60" s="28"/>
      <c r="K60" s="45" t="e">
        <f t="shared" si="0"/>
        <v>#DIV/0!</v>
      </c>
      <c r="M60" s="33">
        <f t="shared" si="1"/>
        <v>0</v>
      </c>
      <c r="N60" s="33">
        <f t="shared" si="2"/>
        <v>0</v>
      </c>
    </row>
    <row r="61" spans="1:14" s="5" customFormat="1" ht="36.75" customHeight="1" hidden="1">
      <c r="A61" s="29"/>
      <c r="B61" s="30" t="s">
        <v>483</v>
      </c>
      <c r="C61" s="31" t="s">
        <v>432</v>
      </c>
      <c r="D61" s="31" t="s">
        <v>418</v>
      </c>
      <c r="E61" s="31" t="s">
        <v>135</v>
      </c>
      <c r="F61" s="31" t="s">
        <v>107</v>
      </c>
      <c r="G61" s="31"/>
      <c r="H61" s="28">
        <f>H62</f>
        <v>0</v>
      </c>
      <c r="I61" s="28">
        <f>I62</f>
        <v>0</v>
      </c>
      <c r="J61" s="28">
        <f>J62</f>
        <v>0</v>
      </c>
      <c r="K61" s="45" t="e">
        <f aca="true" t="shared" si="8" ref="K61:K124">J61*100/I61</f>
        <v>#DIV/0!</v>
      </c>
      <c r="M61" s="33">
        <f t="shared" si="1"/>
        <v>0</v>
      </c>
      <c r="N61" s="33">
        <f t="shared" si="2"/>
        <v>0</v>
      </c>
    </row>
    <row r="62" spans="1:14" s="5" customFormat="1" ht="18.75" hidden="1">
      <c r="A62" s="29"/>
      <c r="B62" s="30" t="s">
        <v>101</v>
      </c>
      <c r="C62" s="31" t="s">
        <v>432</v>
      </c>
      <c r="D62" s="31" t="s">
        <v>418</v>
      </c>
      <c r="E62" s="31" t="s">
        <v>135</v>
      </c>
      <c r="F62" s="31" t="s">
        <v>107</v>
      </c>
      <c r="G62" s="31" t="s">
        <v>102</v>
      </c>
      <c r="H62" s="28"/>
      <c r="I62" s="28"/>
      <c r="J62" s="28"/>
      <c r="K62" s="45" t="e">
        <f t="shared" si="8"/>
        <v>#DIV/0!</v>
      </c>
      <c r="M62" s="33">
        <f t="shared" si="1"/>
        <v>0</v>
      </c>
      <c r="N62" s="33">
        <f t="shared" si="2"/>
        <v>0</v>
      </c>
    </row>
    <row r="63" spans="1:14" s="5" customFormat="1" ht="18.75">
      <c r="A63" s="29"/>
      <c r="B63" s="30" t="s">
        <v>445</v>
      </c>
      <c r="C63" s="31" t="s">
        <v>432</v>
      </c>
      <c r="D63" s="31" t="s">
        <v>418</v>
      </c>
      <c r="E63" s="31" t="s">
        <v>135</v>
      </c>
      <c r="F63" s="31" t="s">
        <v>446</v>
      </c>
      <c r="G63" s="31"/>
      <c r="H63" s="28">
        <f>SUM(H64,H66)</f>
        <v>11117.9</v>
      </c>
      <c r="I63" s="28">
        <f>SUM(I64,I66)</f>
        <v>11117.9</v>
      </c>
      <c r="J63" s="28">
        <f>SUM(J64,J66)</f>
        <v>11003.8</v>
      </c>
      <c r="K63" s="45">
        <f t="shared" si="8"/>
        <v>98.97372705277076</v>
      </c>
      <c r="M63" s="33">
        <f t="shared" si="1"/>
        <v>114.10000000000036</v>
      </c>
      <c r="N63" s="33">
        <f t="shared" si="2"/>
        <v>0</v>
      </c>
    </row>
    <row r="64" spans="1:14" s="5" customFormat="1" ht="18.75">
      <c r="A64" s="29"/>
      <c r="B64" s="34" t="s">
        <v>139</v>
      </c>
      <c r="C64" s="31" t="s">
        <v>432</v>
      </c>
      <c r="D64" s="31" t="s">
        <v>418</v>
      </c>
      <c r="E64" s="31" t="s">
        <v>135</v>
      </c>
      <c r="F64" s="31" t="s">
        <v>140</v>
      </c>
      <c r="G64" s="31"/>
      <c r="H64" s="28">
        <f>H65</f>
        <v>141.5</v>
      </c>
      <c r="I64" s="28">
        <f>I65</f>
        <v>141.5</v>
      </c>
      <c r="J64" s="28">
        <f>J65</f>
        <v>141.3</v>
      </c>
      <c r="K64" s="45">
        <f t="shared" si="8"/>
        <v>99.85865724381627</v>
      </c>
      <c r="M64" s="33">
        <f t="shared" si="1"/>
        <v>0.19999999999998863</v>
      </c>
      <c r="N64" s="33">
        <f t="shared" si="2"/>
        <v>0</v>
      </c>
    </row>
    <row r="65" spans="1:14" s="5" customFormat="1" ht="36.75" customHeight="1">
      <c r="A65" s="29"/>
      <c r="B65" s="30" t="s">
        <v>623</v>
      </c>
      <c r="C65" s="31" t="s">
        <v>432</v>
      </c>
      <c r="D65" s="31" t="s">
        <v>418</v>
      </c>
      <c r="E65" s="31" t="s">
        <v>135</v>
      </c>
      <c r="F65" s="31" t="s">
        <v>140</v>
      </c>
      <c r="G65" s="31" t="s">
        <v>447</v>
      </c>
      <c r="H65" s="28">
        <v>141.5</v>
      </c>
      <c r="I65" s="28">
        <v>141.5</v>
      </c>
      <c r="J65" s="28">
        <v>141.3</v>
      </c>
      <c r="K65" s="45">
        <f t="shared" si="8"/>
        <v>99.85865724381627</v>
      </c>
      <c r="M65" s="33">
        <f t="shared" si="1"/>
        <v>0.19999999999998863</v>
      </c>
      <c r="N65" s="33">
        <f t="shared" si="2"/>
        <v>0</v>
      </c>
    </row>
    <row r="66" spans="1:14" s="5" customFormat="1" ht="34.5">
      <c r="A66" s="29"/>
      <c r="B66" s="30" t="s">
        <v>141</v>
      </c>
      <c r="C66" s="31" t="s">
        <v>432</v>
      </c>
      <c r="D66" s="31" t="s">
        <v>418</v>
      </c>
      <c r="E66" s="31" t="s">
        <v>135</v>
      </c>
      <c r="F66" s="31" t="s">
        <v>142</v>
      </c>
      <c r="G66" s="31"/>
      <c r="H66" s="28">
        <f>H67</f>
        <v>10976.4</v>
      </c>
      <c r="I66" s="28">
        <f>I67</f>
        <v>10976.4</v>
      </c>
      <c r="J66" s="28">
        <f>J67</f>
        <v>10862.5</v>
      </c>
      <c r="K66" s="45">
        <f t="shared" si="8"/>
        <v>98.96231915746512</v>
      </c>
      <c r="M66" s="33">
        <f t="shared" si="1"/>
        <v>113.89999999999964</v>
      </c>
      <c r="N66" s="33">
        <f t="shared" si="2"/>
        <v>0</v>
      </c>
    </row>
    <row r="67" spans="1:14" s="5" customFormat="1" ht="36" customHeight="1">
      <c r="A67" s="29"/>
      <c r="B67" s="30" t="s">
        <v>623</v>
      </c>
      <c r="C67" s="31" t="s">
        <v>432</v>
      </c>
      <c r="D67" s="31" t="s">
        <v>418</v>
      </c>
      <c r="E67" s="31" t="s">
        <v>135</v>
      </c>
      <c r="F67" s="31" t="s">
        <v>142</v>
      </c>
      <c r="G67" s="31" t="s">
        <v>447</v>
      </c>
      <c r="H67" s="28">
        <v>10976.4</v>
      </c>
      <c r="I67" s="28">
        <v>10976.4</v>
      </c>
      <c r="J67" s="28">
        <v>10862.5</v>
      </c>
      <c r="K67" s="45">
        <f t="shared" si="8"/>
        <v>98.96231915746512</v>
      </c>
      <c r="M67" s="33">
        <f t="shared" si="1"/>
        <v>113.89999999999964</v>
      </c>
      <c r="N67" s="33">
        <f t="shared" si="2"/>
        <v>0</v>
      </c>
    </row>
    <row r="68" spans="1:14" s="5" customFormat="1" ht="34.5">
      <c r="A68" s="29"/>
      <c r="B68" s="30" t="s">
        <v>448</v>
      </c>
      <c r="C68" s="31" t="s">
        <v>432</v>
      </c>
      <c r="D68" s="31" t="s">
        <v>418</v>
      </c>
      <c r="E68" s="31" t="s">
        <v>135</v>
      </c>
      <c r="F68" s="31" t="s">
        <v>449</v>
      </c>
      <c r="G68" s="31"/>
      <c r="H68" s="28">
        <f>H69</f>
        <v>13814.2</v>
      </c>
      <c r="I68" s="28">
        <f>I69</f>
        <v>13814.2</v>
      </c>
      <c r="J68" s="28">
        <f>J69</f>
        <v>13697.900000000001</v>
      </c>
      <c r="K68" s="45">
        <f t="shared" si="8"/>
        <v>99.15811266667633</v>
      </c>
      <c r="M68" s="33">
        <f t="shared" si="1"/>
        <v>116.29999999999927</v>
      </c>
      <c r="N68" s="33">
        <f t="shared" si="2"/>
        <v>0</v>
      </c>
    </row>
    <row r="69" spans="1:14" s="5" customFormat="1" ht="36" customHeight="1">
      <c r="A69" s="29"/>
      <c r="B69" s="30" t="s">
        <v>136</v>
      </c>
      <c r="C69" s="31" t="s">
        <v>432</v>
      </c>
      <c r="D69" s="31" t="s">
        <v>418</v>
      </c>
      <c r="E69" s="31" t="s">
        <v>135</v>
      </c>
      <c r="F69" s="31" t="s">
        <v>450</v>
      </c>
      <c r="G69" s="31"/>
      <c r="H69" s="28">
        <f>SUM(H70,H72,H74,H76)</f>
        <v>13814.2</v>
      </c>
      <c r="I69" s="28">
        <f>SUM(I70,I72,I74,I76)</f>
        <v>13814.2</v>
      </c>
      <c r="J69" s="28">
        <f>SUM(J70,J72,J74,J76)</f>
        <v>13697.900000000001</v>
      </c>
      <c r="K69" s="45">
        <f t="shared" si="8"/>
        <v>99.15811266667633</v>
      </c>
      <c r="M69" s="33">
        <f t="shared" si="1"/>
        <v>116.29999999999927</v>
      </c>
      <c r="N69" s="33">
        <f t="shared" si="2"/>
        <v>0</v>
      </c>
    </row>
    <row r="70" spans="1:14" s="5" customFormat="1" ht="33.75" customHeight="1">
      <c r="A70" s="29"/>
      <c r="B70" s="46" t="s">
        <v>143</v>
      </c>
      <c r="C70" s="31" t="s">
        <v>432</v>
      </c>
      <c r="D70" s="31" t="s">
        <v>418</v>
      </c>
      <c r="E70" s="31" t="s">
        <v>135</v>
      </c>
      <c r="F70" s="31" t="s">
        <v>480</v>
      </c>
      <c r="G70" s="31"/>
      <c r="H70" s="28">
        <f>H71</f>
        <v>1937</v>
      </c>
      <c r="I70" s="28">
        <f>I71</f>
        <v>1937</v>
      </c>
      <c r="J70" s="28">
        <f>J71</f>
        <v>1820.8</v>
      </c>
      <c r="K70" s="45">
        <f t="shared" si="8"/>
        <v>94.00103252452246</v>
      </c>
      <c r="M70" s="33">
        <f t="shared" si="1"/>
        <v>116.20000000000005</v>
      </c>
      <c r="N70" s="33">
        <f t="shared" si="2"/>
        <v>0</v>
      </c>
    </row>
    <row r="71" spans="1:14" s="5" customFormat="1" ht="18.75">
      <c r="A71" s="29"/>
      <c r="B71" s="30" t="s">
        <v>101</v>
      </c>
      <c r="C71" s="31" t="s">
        <v>432</v>
      </c>
      <c r="D71" s="31" t="s">
        <v>418</v>
      </c>
      <c r="E71" s="31" t="s">
        <v>135</v>
      </c>
      <c r="F71" s="31" t="s">
        <v>480</v>
      </c>
      <c r="G71" s="31" t="s">
        <v>102</v>
      </c>
      <c r="H71" s="28">
        <v>1937</v>
      </c>
      <c r="I71" s="28">
        <v>1937</v>
      </c>
      <c r="J71" s="28">
        <v>1820.8</v>
      </c>
      <c r="K71" s="45">
        <f t="shared" si="8"/>
        <v>94.00103252452246</v>
      </c>
      <c r="M71" s="33">
        <f t="shared" si="1"/>
        <v>116.20000000000005</v>
      </c>
      <c r="N71" s="33">
        <f t="shared" si="2"/>
        <v>0</v>
      </c>
    </row>
    <row r="72" spans="1:14" s="5" customFormat="1" ht="51.75">
      <c r="A72" s="29"/>
      <c r="B72" s="30" t="s">
        <v>453</v>
      </c>
      <c r="C72" s="31" t="s">
        <v>432</v>
      </c>
      <c r="D72" s="31" t="s">
        <v>418</v>
      </c>
      <c r="E72" s="31" t="s">
        <v>135</v>
      </c>
      <c r="F72" s="31" t="s">
        <v>451</v>
      </c>
      <c r="G72" s="31"/>
      <c r="H72" s="28">
        <f>H73</f>
        <v>400</v>
      </c>
      <c r="I72" s="28">
        <f>I73</f>
        <v>400</v>
      </c>
      <c r="J72" s="28">
        <f>J73</f>
        <v>400</v>
      </c>
      <c r="K72" s="45">
        <f t="shared" si="8"/>
        <v>100</v>
      </c>
      <c r="M72" s="33">
        <f t="shared" si="1"/>
        <v>0</v>
      </c>
      <c r="N72" s="33">
        <f t="shared" si="2"/>
        <v>0</v>
      </c>
    </row>
    <row r="73" spans="1:14" s="5" customFormat="1" ht="18.75">
      <c r="A73" s="29"/>
      <c r="B73" s="30" t="s">
        <v>101</v>
      </c>
      <c r="C73" s="31" t="s">
        <v>432</v>
      </c>
      <c r="D73" s="31" t="s">
        <v>418</v>
      </c>
      <c r="E73" s="31" t="s">
        <v>135</v>
      </c>
      <c r="F73" s="31" t="s">
        <v>451</v>
      </c>
      <c r="G73" s="31" t="s">
        <v>102</v>
      </c>
      <c r="H73" s="28">
        <v>400</v>
      </c>
      <c r="I73" s="28">
        <v>400</v>
      </c>
      <c r="J73" s="28">
        <v>400</v>
      </c>
      <c r="K73" s="45">
        <f t="shared" si="8"/>
        <v>100</v>
      </c>
      <c r="M73" s="33">
        <f t="shared" si="1"/>
        <v>0</v>
      </c>
      <c r="N73" s="33">
        <f t="shared" si="2"/>
        <v>0</v>
      </c>
    </row>
    <row r="74" spans="1:14" s="5" customFormat="1" ht="51.75">
      <c r="A74" s="29"/>
      <c r="B74" s="30" t="s">
        <v>351</v>
      </c>
      <c r="C74" s="31" t="s">
        <v>432</v>
      </c>
      <c r="D74" s="31" t="s">
        <v>418</v>
      </c>
      <c r="E74" s="31" t="s">
        <v>135</v>
      </c>
      <c r="F74" s="31" t="s">
        <v>352</v>
      </c>
      <c r="G74" s="31"/>
      <c r="H74" s="28">
        <f>H75</f>
        <v>528.6</v>
      </c>
      <c r="I74" s="28">
        <f>I75</f>
        <v>528.6</v>
      </c>
      <c r="J74" s="28">
        <f>J75</f>
        <v>528.5</v>
      </c>
      <c r="K74" s="45">
        <f t="shared" si="8"/>
        <v>99.98108210367006</v>
      </c>
      <c r="M74" s="33">
        <f aca="true" t="shared" si="9" ref="M74:M137">I74-J74</f>
        <v>0.10000000000002274</v>
      </c>
      <c r="N74" s="33">
        <f aca="true" t="shared" si="10" ref="N74:N137">H74-I74</f>
        <v>0</v>
      </c>
    </row>
    <row r="75" spans="1:14" s="5" customFormat="1" ht="18.75">
      <c r="A75" s="29"/>
      <c r="B75" s="30" t="s">
        <v>101</v>
      </c>
      <c r="C75" s="31" t="s">
        <v>432</v>
      </c>
      <c r="D75" s="31" t="s">
        <v>418</v>
      </c>
      <c r="E75" s="31" t="s">
        <v>135</v>
      </c>
      <c r="F75" s="31" t="s">
        <v>352</v>
      </c>
      <c r="G75" s="31" t="s">
        <v>102</v>
      </c>
      <c r="H75" s="28">
        <v>528.6</v>
      </c>
      <c r="I75" s="28">
        <v>528.6</v>
      </c>
      <c r="J75" s="28">
        <v>528.5</v>
      </c>
      <c r="K75" s="45">
        <f t="shared" si="8"/>
        <v>99.98108210367006</v>
      </c>
      <c r="M75" s="33">
        <f t="shared" si="9"/>
        <v>0.10000000000002274</v>
      </c>
      <c r="N75" s="33">
        <f t="shared" si="10"/>
        <v>0</v>
      </c>
    </row>
    <row r="76" spans="1:14" s="5" customFormat="1" ht="54" customHeight="1">
      <c r="A76" s="29"/>
      <c r="B76" s="30" t="s">
        <v>103</v>
      </c>
      <c r="C76" s="31" t="s">
        <v>432</v>
      </c>
      <c r="D76" s="31" t="s">
        <v>418</v>
      </c>
      <c r="E76" s="31" t="s">
        <v>135</v>
      </c>
      <c r="F76" s="31" t="s">
        <v>104</v>
      </c>
      <c r="G76" s="31"/>
      <c r="H76" s="28">
        <f>H77</f>
        <v>10948.6</v>
      </c>
      <c r="I76" s="28">
        <f>I77</f>
        <v>10948.6</v>
      </c>
      <c r="J76" s="28">
        <f>J77</f>
        <v>10948.6</v>
      </c>
      <c r="K76" s="45">
        <f t="shared" si="8"/>
        <v>100</v>
      </c>
      <c r="M76" s="33">
        <f t="shared" si="9"/>
        <v>0</v>
      </c>
      <c r="N76" s="33">
        <f t="shared" si="10"/>
        <v>0</v>
      </c>
    </row>
    <row r="77" spans="1:14" s="5" customFormat="1" ht="18.75">
      <c r="A77" s="29"/>
      <c r="B77" s="30" t="s">
        <v>101</v>
      </c>
      <c r="C77" s="31" t="s">
        <v>432</v>
      </c>
      <c r="D77" s="31" t="s">
        <v>418</v>
      </c>
      <c r="E77" s="31" t="s">
        <v>135</v>
      </c>
      <c r="F77" s="31" t="s">
        <v>104</v>
      </c>
      <c r="G77" s="31" t="s">
        <v>102</v>
      </c>
      <c r="H77" s="28">
        <v>10948.6</v>
      </c>
      <c r="I77" s="28">
        <v>10948.6</v>
      </c>
      <c r="J77" s="28">
        <v>10948.6</v>
      </c>
      <c r="K77" s="45">
        <f t="shared" si="8"/>
        <v>100</v>
      </c>
      <c r="M77" s="33">
        <f t="shared" si="9"/>
        <v>0</v>
      </c>
      <c r="N77" s="33">
        <f t="shared" si="10"/>
        <v>0</v>
      </c>
    </row>
    <row r="78" spans="1:14" s="5" customFormat="1" ht="18.75">
      <c r="A78" s="29"/>
      <c r="B78" s="30" t="s">
        <v>331</v>
      </c>
      <c r="C78" s="31" t="s">
        <v>432</v>
      </c>
      <c r="D78" s="31" t="s">
        <v>418</v>
      </c>
      <c r="E78" s="31" t="s">
        <v>135</v>
      </c>
      <c r="F78" s="31" t="s">
        <v>332</v>
      </c>
      <c r="G78" s="31"/>
      <c r="H78" s="28">
        <f>H79</f>
        <v>44368</v>
      </c>
      <c r="I78" s="28">
        <f>I79</f>
        <v>44368</v>
      </c>
      <c r="J78" s="28">
        <f>J79</f>
        <v>43163.4</v>
      </c>
      <c r="K78" s="45">
        <f t="shared" si="8"/>
        <v>97.28498016588533</v>
      </c>
      <c r="M78" s="33">
        <f t="shared" si="9"/>
        <v>1204.5999999999985</v>
      </c>
      <c r="N78" s="33">
        <f t="shared" si="10"/>
        <v>0</v>
      </c>
    </row>
    <row r="79" spans="1:14" s="5" customFormat="1" ht="18.75">
      <c r="A79" s="29"/>
      <c r="B79" s="30" t="s">
        <v>445</v>
      </c>
      <c r="C79" s="31" t="s">
        <v>432</v>
      </c>
      <c r="D79" s="31" t="s">
        <v>418</v>
      </c>
      <c r="E79" s="31" t="s">
        <v>135</v>
      </c>
      <c r="F79" s="31" t="s">
        <v>333</v>
      </c>
      <c r="G79" s="31"/>
      <c r="H79" s="28">
        <f>SUM(H80,H82,H84)</f>
        <v>44368</v>
      </c>
      <c r="I79" s="28">
        <f>SUM(I80,I82,I84)</f>
        <v>44368</v>
      </c>
      <c r="J79" s="28">
        <f>SUM(J80,J82,J84)</f>
        <v>43163.4</v>
      </c>
      <c r="K79" s="45">
        <f t="shared" si="8"/>
        <v>97.28498016588533</v>
      </c>
      <c r="M79" s="33">
        <f t="shared" si="9"/>
        <v>1204.5999999999985</v>
      </c>
      <c r="N79" s="33">
        <f t="shared" si="10"/>
        <v>0</v>
      </c>
    </row>
    <row r="80" spans="1:14" s="5" customFormat="1" ht="18.75">
      <c r="A80" s="29"/>
      <c r="B80" s="34" t="s">
        <v>139</v>
      </c>
      <c r="C80" s="31" t="s">
        <v>432</v>
      </c>
      <c r="D80" s="31" t="s">
        <v>418</v>
      </c>
      <c r="E80" s="31" t="s">
        <v>135</v>
      </c>
      <c r="F80" s="31" t="s">
        <v>144</v>
      </c>
      <c r="G80" s="31"/>
      <c r="H80" s="28">
        <f>H81</f>
        <v>4167.3</v>
      </c>
      <c r="I80" s="28">
        <f>I81</f>
        <v>4167.3</v>
      </c>
      <c r="J80" s="28">
        <f>J81</f>
        <v>4164.5</v>
      </c>
      <c r="K80" s="45">
        <f t="shared" si="8"/>
        <v>99.93281021284764</v>
      </c>
      <c r="M80" s="33">
        <f t="shared" si="9"/>
        <v>2.800000000000182</v>
      </c>
      <c r="N80" s="33">
        <f t="shared" si="10"/>
        <v>0</v>
      </c>
    </row>
    <row r="81" spans="1:14" s="5" customFormat="1" ht="39.75" customHeight="1">
      <c r="A81" s="29"/>
      <c r="B81" s="30" t="s">
        <v>623</v>
      </c>
      <c r="C81" s="31" t="s">
        <v>432</v>
      </c>
      <c r="D81" s="31" t="s">
        <v>418</v>
      </c>
      <c r="E81" s="31" t="s">
        <v>135</v>
      </c>
      <c r="F81" s="31" t="s">
        <v>144</v>
      </c>
      <c r="G81" s="31" t="s">
        <v>447</v>
      </c>
      <c r="H81" s="28">
        <v>4167.3</v>
      </c>
      <c r="I81" s="28">
        <v>4167.3</v>
      </c>
      <c r="J81" s="28">
        <v>4164.5</v>
      </c>
      <c r="K81" s="45">
        <f t="shared" si="8"/>
        <v>99.93281021284764</v>
      </c>
      <c r="M81" s="33">
        <f t="shared" si="9"/>
        <v>2.800000000000182</v>
      </c>
      <c r="N81" s="33">
        <f t="shared" si="10"/>
        <v>0</v>
      </c>
    </row>
    <row r="82" spans="1:14" s="5" customFormat="1" ht="18.75">
      <c r="A82" s="29"/>
      <c r="B82" s="30" t="s">
        <v>145</v>
      </c>
      <c r="C82" s="31" t="s">
        <v>432</v>
      </c>
      <c r="D82" s="31" t="s">
        <v>418</v>
      </c>
      <c r="E82" s="31" t="s">
        <v>135</v>
      </c>
      <c r="F82" s="31" t="s">
        <v>146</v>
      </c>
      <c r="G82" s="31"/>
      <c r="H82" s="28">
        <f>H83</f>
        <v>4040</v>
      </c>
      <c r="I82" s="28">
        <f>I83</f>
        <v>4040</v>
      </c>
      <c r="J82" s="28">
        <f>J83</f>
        <v>3879.4</v>
      </c>
      <c r="K82" s="45">
        <f t="shared" si="8"/>
        <v>96.02475247524752</v>
      </c>
      <c r="M82" s="33">
        <f t="shared" si="9"/>
        <v>160.5999999999999</v>
      </c>
      <c r="N82" s="33">
        <f t="shared" si="10"/>
        <v>0</v>
      </c>
    </row>
    <row r="83" spans="1:14" s="5" customFormat="1" ht="35.25" customHeight="1">
      <c r="A83" s="29"/>
      <c r="B83" s="30" t="s">
        <v>623</v>
      </c>
      <c r="C83" s="31" t="s">
        <v>432</v>
      </c>
      <c r="D83" s="31" t="s">
        <v>418</v>
      </c>
      <c r="E83" s="31" t="s">
        <v>135</v>
      </c>
      <c r="F83" s="31" t="s">
        <v>146</v>
      </c>
      <c r="G83" s="31" t="s">
        <v>447</v>
      </c>
      <c r="H83" s="28">
        <v>4040</v>
      </c>
      <c r="I83" s="28">
        <v>4040</v>
      </c>
      <c r="J83" s="28">
        <v>3879.4</v>
      </c>
      <c r="K83" s="45">
        <f t="shared" si="8"/>
        <v>96.02475247524752</v>
      </c>
      <c r="M83" s="33">
        <f t="shared" si="9"/>
        <v>160.5999999999999</v>
      </c>
      <c r="N83" s="33">
        <f t="shared" si="10"/>
        <v>0</v>
      </c>
    </row>
    <row r="84" spans="1:14" s="5" customFormat="1" ht="34.5">
      <c r="A84" s="29"/>
      <c r="B84" s="30" t="s">
        <v>141</v>
      </c>
      <c r="C84" s="31" t="s">
        <v>432</v>
      </c>
      <c r="D84" s="31" t="s">
        <v>418</v>
      </c>
      <c r="E84" s="31" t="s">
        <v>135</v>
      </c>
      <c r="F84" s="31" t="s">
        <v>147</v>
      </c>
      <c r="G84" s="31"/>
      <c r="H84" s="28">
        <f>H85</f>
        <v>36160.7</v>
      </c>
      <c r="I84" s="28">
        <f>I85</f>
        <v>36160.7</v>
      </c>
      <c r="J84" s="28">
        <f>J85</f>
        <v>35119.5</v>
      </c>
      <c r="K84" s="45">
        <f t="shared" si="8"/>
        <v>97.12063096123693</v>
      </c>
      <c r="M84" s="33">
        <f t="shared" si="9"/>
        <v>1041.199999999997</v>
      </c>
      <c r="N84" s="33">
        <f t="shared" si="10"/>
        <v>0</v>
      </c>
    </row>
    <row r="85" spans="1:14" s="5" customFormat="1" ht="34.5" customHeight="1">
      <c r="A85" s="29"/>
      <c r="B85" s="30" t="s">
        <v>623</v>
      </c>
      <c r="C85" s="31" t="s">
        <v>432</v>
      </c>
      <c r="D85" s="31" t="s">
        <v>418</v>
      </c>
      <c r="E85" s="31" t="s">
        <v>135</v>
      </c>
      <c r="F85" s="31" t="s">
        <v>148</v>
      </c>
      <c r="G85" s="31" t="s">
        <v>447</v>
      </c>
      <c r="H85" s="28">
        <v>36160.7</v>
      </c>
      <c r="I85" s="28">
        <v>36160.7</v>
      </c>
      <c r="J85" s="28">
        <v>35119.5</v>
      </c>
      <c r="K85" s="45">
        <f t="shared" si="8"/>
        <v>97.12063096123693</v>
      </c>
      <c r="M85" s="33">
        <f t="shared" si="9"/>
        <v>1041.199999999997</v>
      </c>
      <c r="N85" s="33">
        <f t="shared" si="10"/>
        <v>0</v>
      </c>
    </row>
    <row r="86" spans="1:14" s="5" customFormat="1" ht="18.75" customHeight="1">
      <c r="A86" s="29"/>
      <c r="B86" s="30" t="s">
        <v>111</v>
      </c>
      <c r="C86" s="31" t="s">
        <v>432</v>
      </c>
      <c r="D86" s="31" t="s">
        <v>418</v>
      </c>
      <c r="E86" s="31" t="s">
        <v>135</v>
      </c>
      <c r="F86" s="31" t="s">
        <v>479</v>
      </c>
      <c r="G86" s="31"/>
      <c r="H86" s="28">
        <f>SUM(H87,H89)</f>
        <v>4073.1</v>
      </c>
      <c r="I86" s="28">
        <f>SUM(I87,I89)</f>
        <v>4073.1</v>
      </c>
      <c r="J86" s="28">
        <f>SUM(J87,J89)</f>
        <v>3546.6</v>
      </c>
      <c r="K86" s="45">
        <f t="shared" si="8"/>
        <v>87.0737276276055</v>
      </c>
      <c r="M86" s="33">
        <f t="shared" si="9"/>
        <v>526.5</v>
      </c>
      <c r="N86" s="33">
        <f t="shared" si="10"/>
        <v>0</v>
      </c>
    </row>
    <row r="87" spans="1:14" s="5" customFormat="1" ht="51.75">
      <c r="A87" s="29"/>
      <c r="B87" s="30" t="s">
        <v>149</v>
      </c>
      <c r="C87" s="31" t="s">
        <v>432</v>
      </c>
      <c r="D87" s="31" t="s">
        <v>418</v>
      </c>
      <c r="E87" s="31" t="s">
        <v>135</v>
      </c>
      <c r="F87" s="31" t="s">
        <v>33</v>
      </c>
      <c r="G87" s="31"/>
      <c r="H87" s="28">
        <f>H88</f>
        <v>3523.1</v>
      </c>
      <c r="I87" s="28">
        <f>I88</f>
        <v>3523.1</v>
      </c>
      <c r="J87" s="28">
        <f>J88</f>
        <v>2996.6</v>
      </c>
      <c r="K87" s="45">
        <f t="shared" si="8"/>
        <v>85.05577474383355</v>
      </c>
      <c r="M87" s="33">
        <f t="shared" si="9"/>
        <v>526.5</v>
      </c>
      <c r="N87" s="33">
        <f t="shared" si="10"/>
        <v>0</v>
      </c>
    </row>
    <row r="88" spans="1:14" s="5" customFormat="1" ht="18.75">
      <c r="A88" s="29"/>
      <c r="B88" s="30" t="s">
        <v>441</v>
      </c>
      <c r="C88" s="31" t="s">
        <v>432</v>
      </c>
      <c r="D88" s="31" t="s">
        <v>418</v>
      </c>
      <c r="E88" s="31" t="s">
        <v>135</v>
      </c>
      <c r="F88" s="31" t="s">
        <v>33</v>
      </c>
      <c r="G88" s="31" t="s">
        <v>442</v>
      </c>
      <c r="H88" s="28">
        <v>3523.1</v>
      </c>
      <c r="I88" s="28">
        <v>3523.1</v>
      </c>
      <c r="J88" s="28">
        <v>2996.6</v>
      </c>
      <c r="K88" s="45">
        <f t="shared" si="8"/>
        <v>85.05577474383355</v>
      </c>
      <c r="M88" s="33">
        <f t="shared" si="9"/>
        <v>526.5</v>
      </c>
      <c r="N88" s="33">
        <f t="shared" si="10"/>
        <v>0</v>
      </c>
    </row>
    <row r="89" spans="1:14" s="5" customFormat="1" ht="53.25" customHeight="1">
      <c r="A89" s="29"/>
      <c r="B89" s="30" t="s">
        <v>150</v>
      </c>
      <c r="C89" s="31" t="s">
        <v>432</v>
      </c>
      <c r="D89" s="31" t="s">
        <v>418</v>
      </c>
      <c r="E89" s="31" t="s">
        <v>135</v>
      </c>
      <c r="F89" s="31" t="s">
        <v>151</v>
      </c>
      <c r="G89" s="31"/>
      <c r="H89" s="28">
        <f>H90</f>
        <v>550</v>
      </c>
      <c r="I89" s="28">
        <f>I90</f>
        <v>550</v>
      </c>
      <c r="J89" s="28">
        <f>J90</f>
        <v>550</v>
      </c>
      <c r="K89" s="45">
        <f t="shared" si="8"/>
        <v>100</v>
      </c>
      <c r="M89" s="33">
        <f t="shared" si="9"/>
        <v>0</v>
      </c>
      <c r="N89" s="33">
        <f t="shared" si="10"/>
        <v>0</v>
      </c>
    </row>
    <row r="90" spans="1:14" s="5" customFormat="1" ht="18.75">
      <c r="A90" s="29"/>
      <c r="B90" s="30" t="s">
        <v>441</v>
      </c>
      <c r="C90" s="31" t="s">
        <v>432</v>
      </c>
      <c r="D90" s="31" t="s">
        <v>418</v>
      </c>
      <c r="E90" s="31" t="s">
        <v>135</v>
      </c>
      <c r="F90" s="31" t="s">
        <v>151</v>
      </c>
      <c r="G90" s="31" t="s">
        <v>442</v>
      </c>
      <c r="H90" s="28">
        <v>550</v>
      </c>
      <c r="I90" s="28">
        <v>550</v>
      </c>
      <c r="J90" s="28">
        <v>550</v>
      </c>
      <c r="K90" s="45">
        <f t="shared" si="8"/>
        <v>100</v>
      </c>
      <c r="M90" s="33">
        <f t="shared" si="9"/>
        <v>0</v>
      </c>
      <c r="N90" s="33">
        <f t="shared" si="10"/>
        <v>0</v>
      </c>
    </row>
    <row r="91" spans="1:14" s="5" customFormat="1" ht="18.75">
      <c r="A91" s="29"/>
      <c r="B91" s="30" t="s">
        <v>454</v>
      </c>
      <c r="C91" s="31" t="s">
        <v>432</v>
      </c>
      <c r="D91" s="31" t="s">
        <v>421</v>
      </c>
      <c r="E91" s="31"/>
      <c r="F91" s="31"/>
      <c r="G91" s="31"/>
      <c r="H91" s="28">
        <f aca="true" t="shared" si="11" ref="H91:J93">H92</f>
        <v>255.3</v>
      </c>
      <c r="I91" s="28">
        <f t="shared" si="11"/>
        <v>255.3</v>
      </c>
      <c r="J91" s="28">
        <f t="shared" si="11"/>
        <v>255.2</v>
      </c>
      <c r="K91" s="45">
        <f t="shared" si="8"/>
        <v>99.960830395613</v>
      </c>
      <c r="M91" s="33">
        <f t="shared" si="9"/>
        <v>0.10000000000002274</v>
      </c>
      <c r="N91" s="33">
        <f t="shared" si="10"/>
        <v>0</v>
      </c>
    </row>
    <row r="92" spans="1:14" s="5" customFormat="1" ht="18.75">
      <c r="A92" s="29"/>
      <c r="B92" s="30" t="s">
        <v>455</v>
      </c>
      <c r="C92" s="31" t="s">
        <v>432</v>
      </c>
      <c r="D92" s="31" t="s">
        <v>421</v>
      </c>
      <c r="E92" s="31" t="s">
        <v>431</v>
      </c>
      <c r="F92" s="31"/>
      <c r="G92" s="31"/>
      <c r="H92" s="28">
        <f t="shared" si="11"/>
        <v>255.3</v>
      </c>
      <c r="I92" s="28">
        <f t="shared" si="11"/>
        <v>255.3</v>
      </c>
      <c r="J92" s="28">
        <f t="shared" si="11"/>
        <v>255.2</v>
      </c>
      <c r="K92" s="45">
        <f t="shared" si="8"/>
        <v>99.960830395613</v>
      </c>
      <c r="M92" s="33">
        <f t="shared" si="9"/>
        <v>0.10000000000002274</v>
      </c>
      <c r="N92" s="33">
        <f t="shared" si="10"/>
        <v>0</v>
      </c>
    </row>
    <row r="93" spans="1:14" s="5" customFormat="1" ht="34.5">
      <c r="A93" s="29"/>
      <c r="B93" s="30" t="s">
        <v>456</v>
      </c>
      <c r="C93" s="31" t="s">
        <v>432</v>
      </c>
      <c r="D93" s="31" t="s">
        <v>421</v>
      </c>
      <c r="E93" s="31" t="s">
        <v>431</v>
      </c>
      <c r="F93" s="31" t="s">
        <v>457</v>
      </c>
      <c r="G93" s="31"/>
      <c r="H93" s="28">
        <f t="shared" si="11"/>
        <v>255.3</v>
      </c>
      <c r="I93" s="28">
        <f t="shared" si="11"/>
        <v>255.3</v>
      </c>
      <c r="J93" s="28">
        <f t="shared" si="11"/>
        <v>255.2</v>
      </c>
      <c r="K93" s="45">
        <f t="shared" si="8"/>
        <v>99.960830395613</v>
      </c>
      <c r="M93" s="33">
        <f t="shared" si="9"/>
        <v>0.10000000000002274</v>
      </c>
      <c r="N93" s="33">
        <f t="shared" si="10"/>
        <v>0</v>
      </c>
    </row>
    <row r="94" spans="1:14" s="5" customFormat="1" ht="18" customHeight="1">
      <c r="A94" s="29"/>
      <c r="B94" s="30" t="s">
        <v>458</v>
      </c>
      <c r="C94" s="31" t="s">
        <v>432</v>
      </c>
      <c r="D94" s="31" t="s">
        <v>421</v>
      </c>
      <c r="E94" s="31" t="s">
        <v>431</v>
      </c>
      <c r="F94" s="31" t="s">
        <v>459</v>
      </c>
      <c r="G94" s="31"/>
      <c r="H94" s="28">
        <f>SUM(H95:H95)</f>
        <v>255.3</v>
      </c>
      <c r="I94" s="28">
        <f>SUM(I95:I95)</f>
        <v>255.3</v>
      </c>
      <c r="J94" s="28">
        <f>SUM(J95:J95)</f>
        <v>255.2</v>
      </c>
      <c r="K94" s="45">
        <f t="shared" si="8"/>
        <v>99.960830395613</v>
      </c>
      <c r="M94" s="33">
        <f t="shared" si="9"/>
        <v>0.10000000000002274</v>
      </c>
      <c r="N94" s="33">
        <f t="shared" si="10"/>
        <v>0</v>
      </c>
    </row>
    <row r="95" spans="1:14" s="5" customFormat="1" ht="18.75">
      <c r="A95" s="29"/>
      <c r="B95" s="30" t="s">
        <v>441</v>
      </c>
      <c r="C95" s="31" t="s">
        <v>432</v>
      </c>
      <c r="D95" s="31" t="s">
        <v>421</v>
      </c>
      <c r="E95" s="31" t="s">
        <v>431</v>
      </c>
      <c r="F95" s="31" t="s">
        <v>459</v>
      </c>
      <c r="G95" s="31" t="s">
        <v>442</v>
      </c>
      <c r="H95" s="28">
        <v>255.3</v>
      </c>
      <c r="I95" s="28">
        <v>255.3</v>
      </c>
      <c r="J95" s="28">
        <v>255.2</v>
      </c>
      <c r="K95" s="45">
        <f t="shared" si="8"/>
        <v>99.960830395613</v>
      </c>
      <c r="M95" s="33">
        <f t="shared" si="9"/>
        <v>0.10000000000002274</v>
      </c>
      <c r="N95" s="33">
        <f t="shared" si="10"/>
        <v>0</v>
      </c>
    </row>
    <row r="96" spans="1:14" s="5" customFormat="1" ht="18.75">
      <c r="A96" s="29"/>
      <c r="B96" s="30" t="s">
        <v>460</v>
      </c>
      <c r="C96" s="31" t="s">
        <v>432</v>
      </c>
      <c r="D96" s="31" t="s">
        <v>419</v>
      </c>
      <c r="E96" s="31"/>
      <c r="F96" s="31"/>
      <c r="G96" s="31"/>
      <c r="H96" s="28">
        <f>SUM(H97,H118,H126)</f>
        <v>47837.399999999994</v>
      </c>
      <c r="I96" s="28">
        <f>SUM(I97,I118,I126)</f>
        <v>48399.59999999999</v>
      </c>
      <c r="J96" s="28">
        <f>SUM(J97,J118,J126)</f>
        <v>40593.7</v>
      </c>
      <c r="K96" s="45">
        <f t="shared" si="8"/>
        <v>83.87197414854668</v>
      </c>
      <c r="M96" s="33">
        <f t="shared" si="9"/>
        <v>7805.899999999994</v>
      </c>
      <c r="N96" s="33">
        <f t="shared" si="10"/>
        <v>-562.1999999999971</v>
      </c>
    </row>
    <row r="97" spans="1:14" s="5" customFormat="1" ht="37.5" customHeight="1">
      <c r="A97" s="29"/>
      <c r="B97" s="35" t="s">
        <v>152</v>
      </c>
      <c r="C97" s="31" t="s">
        <v>432</v>
      </c>
      <c r="D97" s="31" t="s">
        <v>419</v>
      </c>
      <c r="E97" s="31" t="s">
        <v>465</v>
      </c>
      <c r="F97" s="31"/>
      <c r="G97" s="31"/>
      <c r="H97" s="28">
        <f>SUM(H98,H103,H106,H112)</f>
        <v>31925.6</v>
      </c>
      <c r="I97" s="28">
        <f>SUM(I98,I103,I106,I112)</f>
        <v>32487.799999999996</v>
      </c>
      <c r="J97" s="28">
        <f>SUM(J98,J103,J106,J112)</f>
        <v>24786.8</v>
      </c>
      <c r="K97" s="45">
        <f t="shared" si="8"/>
        <v>76.29571716151911</v>
      </c>
      <c r="M97" s="33">
        <f t="shared" si="9"/>
        <v>7700.999999999996</v>
      </c>
      <c r="N97" s="33">
        <f t="shared" si="10"/>
        <v>-562.1999999999971</v>
      </c>
    </row>
    <row r="98" spans="1:14" s="5" customFormat="1" ht="18.75">
      <c r="A98" s="29"/>
      <c r="B98" s="30" t="s">
        <v>438</v>
      </c>
      <c r="C98" s="31" t="s">
        <v>432</v>
      </c>
      <c r="D98" s="31" t="s">
        <v>419</v>
      </c>
      <c r="E98" s="31" t="s">
        <v>465</v>
      </c>
      <c r="F98" s="31" t="s">
        <v>440</v>
      </c>
      <c r="G98" s="31"/>
      <c r="H98" s="28">
        <f>H99+H101</f>
        <v>7290.9</v>
      </c>
      <c r="I98" s="28">
        <f>I99+I101</f>
        <v>7853.099999999999</v>
      </c>
      <c r="J98" s="28">
        <f>J99+J101</f>
        <v>176.4</v>
      </c>
      <c r="K98" s="45">
        <f t="shared" si="8"/>
        <v>2.246246705122818</v>
      </c>
      <c r="M98" s="33">
        <f t="shared" si="9"/>
        <v>7676.7</v>
      </c>
      <c r="N98" s="33">
        <f t="shared" si="10"/>
        <v>-562.1999999999998</v>
      </c>
    </row>
    <row r="99" spans="1:14" s="5" customFormat="1" ht="18.75">
      <c r="A99" s="29"/>
      <c r="B99" s="30" t="s">
        <v>153</v>
      </c>
      <c r="C99" s="31" t="s">
        <v>432</v>
      </c>
      <c r="D99" s="31" t="s">
        <v>419</v>
      </c>
      <c r="E99" s="31" t="s">
        <v>465</v>
      </c>
      <c r="F99" s="31" t="s">
        <v>154</v>
      </c>
      <c r="G99" s="31"/>
      <c r="H99" s="28">
        <f>H100</f>
        <v>7290.9</v>
      </c>
      <c r="I99" s="28">
        <f>I100</f>
        <v>7290.9</v>
      </c>
      <c r="J99" s="28">
        <f>J100</f>
        <v>0</v>
      </c>
      <c r="K99" s="45">
        <f t="shared" si="8"/>
        <v>0</v>
      </c>
      <c r="M99" s="33">
        <f t="shared" si="9"/>
        <v>7290.9</v>
      </c>
      <c r="N99" s="33">
        <f t="shared" si="10"/>
        <v>0</v>
      </c>
    </row>
    <row r="100" spans="1:14" s="5" customFormat="1" ht="18.75">
      <c r="A100" s="29"/>
      <c r="B100" s="30" t="s">
        <v>441</v>
      </c>
      <c r="C100" s="31" t="s">
        <v>432</v>
      </c>
      <c r="D100" s="31" t="s">
        <v>419</v>
      </c>
      <c r="E100" s="31" t="s">
        <v>465</v>
      </c>
      <c r="F100" s="31" t="s">
        <v>154</v>
      </c>
      <c r="G100" s="31" t="s">
        <v>442</v>
      </c>
      <c r="H100" s="28">
        <v>7290.9</v>
      </c>
      <c r="I100" s="28">
        <v>7290.9</v>
      </c>
      <c r="J100" s="28">
        <v>0</v>
      </c>
      <c r="K100" s="45">
        <f t="shared" si="8"/>
        <v>0</v>
      </c>
      <c r="M100" s="33">
        <f t="shared" si="9"/>
        <v>7290.9</v>
      </c>
      <c r="N100" s="33">
        <f t="shared" si="10"/>
        <v>0</v>
      </c>
    </row>
    <row r="101" spans="1:14" s="5" customFormat="1" ht="18.75">
      <c r="A101" s="29"/>
      <c r="B101" s="30" t="s">
        <v>110</v>
      </c>
      <c r="C101" s="31" t="s">
        <v>432</v>
      </c>
      <c r="D101" s="31" t="s">
        <v>419</v>
      </c>
      <c r="E101" s="31" t="s">
        <v>465</v>
      </c>
      <c r="F101" s="31" t="s">
        <v>109</v>
      </c>
      <c r="G101" s="31"/>
      <c r="H101" s="28">
        <f>H102</f>
        <v>0</v>
      </c>
      <c r="I101" s="28">
        <f>I102</f>
        <v>562.2</v>
      </c>
      <c r="J101" s="28">
        <f>J102</f>
        <v>176.4</v>
      </c>
      <c r="K101" s="45">
        <f t="shared" si="8"/>
        <v>31.376734258271075</v>
      </c>
      <c r="M101" s="33">
        <f t="shared" si="9"/>
        <v>385.80000000000007</v>
      </c>
      <c r="N101" s="33">
        <f t="shared" si="10"/>
        <v>-562.2</v>
      </c>
    </row>
    <row r="102" spans="1:14" s="5" customFormat="1" ht="18.75">
      <c r="A102" s="29"/>
      <c r="B102" s="30" t="s">
        <v>441</v>
      </c>
      <c r="C102" s="31" t="s">
        <v>432</v>
      </c>
      <c r="D102" s="31" t="s">
        <v>419</v>
      </c>
      <c r="E102" s="31" t="s">
        <v>465</v>
      </c>
      <c r="F102" s="31" t="s">
        <v>109</v>
      </c>
      <c r="G102" s="31" t="s">
        <v>442</v>
      </c>
      <c r="H102" s="28"/>
      <c r="I102" s="28">
        <v>562.2</v>
      </c>
      <c r="J102" s="28">
        <v>176.4</v>
      </c>
      <c r="K102" s="45">
        <f t="shared" si="8"/>
        <v>31.376734258271075</v>
      </c>
      <c r="M102" s="33">
        <f t="shared" si="9"/>
        <v>385.80000000000007</v>
      </c>
      <c r="N102" s="33">
        <f t="shared" si="10"/>
        <v>-562.2</v>
      </c>
    </row>
    <row r="103" spans="1:14" s="5" customFormat="1" ht="34.5">
      <c r="A103" s="29"/>
      <c r="B103" s="35" t="s">
        <v>155</v>
      </c>
      <c r="C103" s="31" t="s">
        <v>432</v>
      </c>
      <c r="D103" s="31" t="s">
        <v>419</v>
      </c>
      <c r="E103" s="31" t="s">
        <v>465</v>
      </c>
      <c r="F103" s="31" t="s">
        <v>22</v>
      </c>
      <c r="G103" s="31"/>
      <c r="H103" s="28">
        <f aca="true" t="shared" si="12" ref="H103:J104">H104</f>
        <v>100</v>
      </c>
      <c r="I103" s="28">
        <f t="shared" si="12"/>
        <v>100</v>
      </c>
      <c r="J103" s="28">
        <f t="shared" si="12"/>
        <v>100</v>
      </c>
      <c r="K103" s="45">
        <f t="shared" si="8"/>
        <v>100</v>
      </c>
      <c r="M103" s="33">
        <f t="shared" si="9"/>
        <v>0</v>
      </c>
      <c r="N103" s="33">
        <f t="shared" si="10"/>
        <v>0</v>
      </c>
    </row>
    <row r="104" spans="1:14" s="5" customFormat="1" ht="37.5" customHeight="1">
      <c r="A104" s="29"/>
      <c r="B104" s="35" t="s">
        <v>156</v>
      </c>
      <c r="C104" s="31" t="s">
        <v>432</v>
      </c>
      <c r="D104" s="31" t="s">
        <v>419</v>
      </c>
      <c r="E104" s="31" t="s">
        <v>465</v>
      </c>
      <c r="F104" s="31" t="s">
        <v>157</v>
      </c>
      <c r="G104" s="31"/>
      <c r="H104" s="28">
        <f t="shared" si="12"/>
        <v>100</v>
      </c>
      <c r="I104" s="28">
        <f t="shared" si="12"/>
        <v>100</v>
      </c>
      <c r="J104" s="28">
        <f t="shared" si="12"/>
        <v>100</v>
      </c>
      <c r="K104" s="45">
        <f t="shared" si="8"/>
        <v>100</v>
      </c>
      <c r="M104" s="33">
        <f t="shared" si="9"/>
        <v>0</v>
      </c>
      <c r="N104" s="33">
        <f t="shared" si="10"/>
        <v>0</v>
      </c>
    </row>
    <row r="105" spans="1:14" s="5" customFormat="1" ht="18.75">
      <c r="A105" s="29"/>
      <c r="B105" s="30" t="s">
        <v>441</v>
      </c>
      <c r="C105" s="31" t="s">
        <v>432</v>
      </c>
      <c r="D105" s="31" t="s">
        <v>419</v>
      </c>
      <c r="E105" s="31" t="s">
        <v>465</v>
      </c>
      <c r="F105" s="31" t="s">
        <v>157</v>
      </c>
      <c r="G105" s="31" t="s">
        <v>442</v>
      </c>
      <c r="H105" s="28">
        <v>100</v>
      </c>
      <c r="I105" s="28">
        <v>100</v>
      </c>
      <c r="J105" s="28">
        <v>100</v>
      </c>
      <c r="K105" s="45">
        <f t="shared" si="8"/>
        <v>100</v>
      </c>
      <c r="M105" s="33">
        <f t="shared" si="9"/>
        <v>0</v>
      </c>
      <c r="N105" s="33">
        <f t="shared" si="10"/>
        <v>0</v>
      </c>
    </row>
    <row r="106" spans="1:14" s="5" customFormat="1" ht="36.75" customHeight="1">
      <c r="A106" s="29"/>
      <c r="B106" s="30" t="s">
        <v>471</v>
      </c>
      <c r="C106" s="31" t="s">
        <v>432</v>
      </c>
      <c r="D106" s="31" t="s">
        <v>419</v>
      </c>
      <c r="E106" s="31" t="s">
        <v>465</v>
      </c>
      <c r="F106" s="31" t="s">
        <v>472</v>
      </c>
      <c r="G106" s="31"/>
      <c r="H106" s="28">
        <f>H107</f>
        <v>15229.5</v>
      </c>
      <c r="I106" s="28">
        <f>I107</f>
        <v>15229.5</v>
      </c>
      <c r="J106" s="28">
        <f>J107</f>
        <v>15208.4</v>
      </c>
      <c r="K106" s="45">
        <f t="shared" si="8"/>
        <v>99.86145310088972</v>
      </c>
      <c r="M106" s="33">
        <f t="shared" si="9"/>
        <v>21.100000000000364</v>
      </c>
      <c r="N106" s="33">
        <f t="shared" si="10"/>
        <v>0</v>
      </c>
    </row>
    <row r="107" spans="1:14" s="5" customFormat="1" ht="18.75">
      <c r="A107" s="29"/>
      <c r="B107" s="36" t="s">
        <v>445</v>
      </c>
      <c r="C107" s="31" t="s">
        <v>432</v>
      </c>
      <c r="D107" s="31" t="s">
        <v>419</v>
      </c>
      <c r="E107" s="31" t="s">
        <v>465</v>
      </c>
      <c r="F107" s="31" t="s">
        <v>473</v>
      </c>
      <c r="G107" s="31"/>
      <c r="H107" s="28">
        <f>SUM(H108,H110)</f>
        <v>15229.5</v>
      </c>
      <c r="I107" s="28">
        <f>SUM(I108,I110)</f>
        <v>15229.5</v>
      </c>
      <c r="J107" s="28">
        <f>SUM(J108,J110)</f>
        <v>15208.4</v>
      </c>
      <c r="K107" s="45">
        <f t="shared" si="8"/>
        <v>99.86145310088972</v>
      </c>
      <c r="M107" s="33">
        <f t="shared" si="9"/>
        <v>21.100000000000364</v>
      </c>
      <c r="N107" s="33">
        <f t="shared" si="10"/>
        <v>0</v>
      </c>
    </row>
    <row r="108" spans="1:14" s="5" customFormat="1" ht="18.75">
      <c r="A108" s="29"/>
      <c r="B108" s="36" t="s">
        <v>139</v>
      </c>
      <c r="C108" s="31" t="s">
        <v>432</v>
      </c>
      <c r="D108" s="31" t="s">
        <v>419</v>
      </c>
      <c r="E108" s="31" t="s">
        <v>465</v>
      </c>
      <c r="F108" s="31" t="s">
        <v>158</v>
      </c>
      <c r="G108" s="31"/>
      <c r="H108" s="28">
        <f>H109</f>
        <v>61.8</v>
      </c>
      <c r="I108" s="28">
        <f>I109</f>
        <v>61.8</v>
      </c>
      <c r="J108" s="28">
        <f>J109</f>
        <v>61.8</v>
      </c>
      <c r="K108" s="45">
        <f t="shared" si="8"/>
        <v>100</v>
      </c>
      <c r="M108" s="33">
        <f t="shared" si="9"/>
        <v>0</v>
      </c>
      <c r="N108" s="33">
        <f t="shared" si="10"/>
        <v>0</v>
      </c>
    </row>
    <row r="109" spans="1:14" s="5" customFormat="1" ht="18.75">
      <c r="A109" s="29"/>
      <c r="B109" s="36" t="s">
        <v>445</v>
      </c>
      <c r="C109" s="31" t="s">
        <v>432</v>
      </c>
      <c r="D109" s="31" t="s">
        <v>419</v>
      </c>
      <c r="E109" s="31" t="s">
        <v>465</v>
      </c>
      <c r="F109" s="31" t="s">
        <v>158</v>
      </c>
      <c r="G109" s="31" t="s">
        <v>447</v>
      </c>
      <c r="H109" s="28">
        <v>61.8</v>
      </c>
      <c r="I109" s="28">
        <v>61.8</v>
      </c>
      <c r="J109" s="28">
        <v>61.8</v>
      </c>
      <c r="K109" s="45">
        <f t="shared" si="8"/>
        <v>100</v>
      </c>
      <c r="M109" s="33">
        <f t="shared" si="9"/>
        <v>0</v>
      </c>
      <c r="N109" s="33">
        <f t="shared" si="10"/>
        <v>0</v>
      </c>
    </row>
    <row r="110" spans="1:14" s="5" customFormat="1" ht="34.5">
      <c r="A110" s="29"/>
      <c r="B110" s="30" t="s">
        <v>141</v>
      </c>
      <c r="C110" s="31" t="s">
        <v>432</v>
      </c>
      <c r="D110" s="31" t="s">
        <v>419</v>
      </c>
      <c r="E110" s="31" t="s">
        <v>465</v>
      </c>
      <c r="F110" s="31" t="s">
        <v>159</v>
      </c>
      <c r="G110" s="31"/>
      <c r="H110" s="28">
        <f>H111</f>
        <v>15167.7</v>
      </c>
      <c r="I110" s="28">
        <f>I111</f>
        <v>15167.7</v>
      </c>
      <c r="J110" s="28">
        <f>J111</f>
        <v>15146.6</v>
      </c>
      <c r="K110" s="45">
        <f t="shared" si="8"/>
        <v>99.86088859879875</v>
      </c>
      <c r="M110" s="33">
        <f t="shared" si="9"/>
        <v>21.100000000000364</v>
      </c>
      <c r="N110" s="33">
        <f t="shared" si="10"/>
        <v>0</v>
      </c>
    </row>
    <row r="111" spans="1:14" s="5" customFormat="1" ht="33.75" customHeight="1">
      <c r="A111" s="29"/>
      <c r="B111" s="30" t="s">
        <v>623</v>
      </c>
      <c r="C111" s="31" t="s">
        <v>432</v>
      </c>
      <c r="D111" s="31" t="s">
        <v>419</v>
      </c>
      <c r="E111" s="31" t="s">
        <v>465</v>
      </c>
      <c r="F111" s="31" t="s">
        <v>159</v>
      </c>
      <c r="G111" s="31" t="s">
        <v>447</v>
      </c>
      <c r="H111" s="28">
        <v>15167.7</v>
      </c>
      <c r="I111" s="28">
        <v>15167.7</v>
      </c>
      <c r="J111" s="28">
        <v>15146.6</v>
      </c>
      <c r="K111" s="45">
        <f t="shared" si="8"/>
        <v>99.86088859879875</v>
      </c>
      <c r="M111" s="33">
        <f t="shared" si="9"/>
        <v>21.100000000000364</v>
      </c>
      <c r="N111" s="33">
        <f t="shared" si="10"/>
        <v>0</v>
      </c>
    </row>
    <row r="112" spans="1:14" s="5" customFormat="1" ht="18.75" customHeight="1">
      <c r="A112" s="29"/>
      <c r="B112" s="36" t="s">
        <v>466</v>
      </c>
      <c r="C112" s="31" t="s">
        <v>432</v>
      </c>
      <c r="D112" s="31" t="s">
        <v>419</v>
      </c>
      <c r="E112" s="31" t="s">
        <v>465</v>
      </c>
      <c r="F112" s="31" t="s">
        <v>467</v>
      </c>
      <c r="G112" s="31"/>
      <c r="H112" s="28">
        <f>H113</f>
        <v>9305.199999999999</v>
      </c>
      <c r="I112" s="28">
        <f>I113</f>
        <v>9305.199999999999</v>
      </c>
      <c r="J112" s="28">
        <f>J113</f>
        <v>9302</v>
      </c>
      <c r="K112" s="45">
        <f t="shared" si="8"/>
        <v>99.96561062631648</v>
      </c>
      <c r="M112" s="33">
        <f t="shared" si="9"/>
        <v>3.1999999999989086</v>
      </c>
      <c r="N112" s="33">
        <f t="shared" si="10"/>
        <v>0</v>
      </c>
    </row>
    <row r="113" spans="1:14" s="5" customFormat="1" ht="18.75">
      <c r="A113" s="29"/>
      <c r="B113" s="36" t="s">
        <v>445</v>
      </c>
      <c r="C113" s="31" t="s">
        <v>432</v>
      </c>
      <c r="D113" s="31" t="s">
        <v>419</v>
      </c>
      <c r="E113" s="31" t="s">
        <v>465</v>
      </c>
      <c r="F113" s="31" t="s">
        <v>468</v>
      </c>
      <c r="G113" s="31"/>
      <c r="H113" s="28">
        <f>SUM(H114,H116)</f>
        <v>9305.199999999999</v>
      </c>
      <c r="I113" s="28">
        <f>SUM(I114,I116)</f>
        <v>9305.199999999999</v>
      </c>
      <c r="J113" s="28">
        <f>SUM(J114,J116)</f>
        <v>9302</v>
      </c>
      <c r="K113" s="45">
        <f t="shared" si="8"/>
        <v>99.96561062631648</v>
      </c>
      <c r="M113" s="33">
        <f t="shared" si="9"/>
        <v>3.1999999999989086</v>
      </c>
      <c r="N113" s="33">
        <f t="shared" si="10"/>
        <v>0</v>
      </c>
    </row>
    <row r="114" spans="1:14" s="5" customFormat="1" ht="18.75">
      <c r="A114" s="29"/>
      <c r="B114" s="36" t="s">
        <v>139</v>
      </c>
      <c r="C114" s="31" t="s">
        <v>432</v>
      </c>
      <c r="D114" s="31" t="s">
        <v>419</v>
      </c>
      <c r="E114" s="31" t="s">
        <v>465</v>
      </c>
      <c r="F114" s="31" t="s">
        <v>160</v>
      </c>
      <c r="G114" s="31"/>
      <c r="H114" s="28">
        <f>H115</f>
        <v>622.8</v>
      </c>
      <c r="I114" s="28">
        <f>I115</f>
        <v>622.8</v>
      </c>
      <c r="J114" s="28">
        <f>J115</f>
        <v>622.8</v>
      </c>
      <c r="K114" s="45">
        <f t="shared" si="8"/>
        <v>100</v>
      </c>
      <c r="M114" s="33">
        <f t="shared" si="9"/>
        <v>0</v>
      </c>
      <c r="N114" s="33">
        <f t="shared" si="10"/>
        <v>0</v>
      </c>
    </row>
    <row r="115" spans="1:14" s="5" customFormat="1" ht="36.75" customHeight="1">
      <c r="A115" s="29"/>
      <c r="B115" s="30" t="s">
        <v>623</v>
      </c>
      <c r="C115" s="31" t="s">
        <v>432</v>
      </c>
      <c r="D115" s="31" t="s">
        <v>419</v>
      </c>
      <c r="E115" s="31" t="s">
        <v>465</v>
      </c>
      <c r="F115" s="31" t="s">
        <v>160</v>
      </c>
      <c r="G115" s="31" t="s">
        <v>447</v>
      </c>
      <c r="H115" s="28">
        <v>622.8</v>
      </c>
      <c r="I115" s="28">
        <v>622.8</v>
      </c>
      <c r="J115" s="28">
        <v>622.8</v>
      </c>
      <c r="K115" s="45">
        <f t="shared" si="8"/>
        <v>100</v>
      </c>
      <c r="M115" s="33">
        <f t="shared" si="9"/>
        <v>0</v>
      </c>
      <c r="N115" s="33">
        <f t="shared" si="10"/>
        <v>0</v>
      </c>
    </row>
    <row r="116" spans="1:14" s="5" customFormat="1" ht="34.5">
      <c r="A116" s="29"/>
      <c r="B116" s="30" t="s">
        <v>141</v>
      </c>
      <c r="C116" s="31" t="s">
        <v>432</v>
      </c>
      <c r="D116" s="31" t="s">
        <v>419</v>
      </c>
      <c r="E116" s="31" t="s">
        <v>465</v>
      </c>
      <c r="F116" s="31" t="s">
        <v>161</v>
      </c>
      <c r="G116" s="31"/>
      <c r="H116" s="28">
        <f>H117</f>
        <v>8682.4</v>
      </c>
      <c r="I116" s="28">
        <f>I117</f>
        <v>8682.4</v>
      </c>
      <c r="J116" s="28">
        <f>J117</f>
        <v>8679.2</v>
      </c>
      <c r="K116" s="45">
        <f t="shared" si="8"/>
        <v>99.96314383119876</v>
      </c>
      <c r="M116" s="33">
        <f t="shared" si="9"/>
        <v>3.1999999999989086</v>
      </c>
      <c r="N116" s="33">
        <f t="shared" si="10"/>
        <v>0</v>
      </c>
    </row>
    <row r="117" spans="1:14" s="5" customFormat="1" ht="36" customHeight="1">
      <c r="A117" s="29"/>
      <c r="B117" s="30" t="s">
        <v>623</v>
      </c>
      <c r="C117" s="31" t="s">
        <v>432</v>
      </c>
      <c r="D117" s="31" t="s">
        <v>419</v>
      </c>
      <c r="E117" s="31" t="s">
        <v>465</v>
      </c>
      <c r="F117" s="31" t="s">
        <v>161</v>
      </c>
      <c r="G117" s="31" t="s">
        <v>447</v>
      </c>
      <c r="H117" s="28">
        <v>8682.4</v>
      </c>
      <c r="I117" s="28">
        <v>8682.4</v>
      </c>
      <c r="J117" s="28">
        <v>8679.2</v>
      </c>
      <c r="K117" s="45">
        <f t="shared" si="8"/>
        <v>99.96314383119876</v>
      </c>
      <c r="M117" s="33">
        <f t="shared" si="9"/>
        <v>3.1999999999989086</v>
      </c>
      <c r="N117" s="33">
        <f t="shared" si="10"/>
        <v>0</v>
      </c>
    </row>
    <row r="118" spans="1:14" s="5" customFormat="1" ht="18.75">
      <c r="A118" s="29"/>
      <c r="B118" s="30" t="s">
        <v>469</v>
      </c>
      <c r="C118" s="31" t="s">
        <v>432</v>
      </c>
      <c r="D118" s="31" t="s">
        <v>419</v>
      </c>
      <c r="E118" s="31" t="s">
        <v>470</v>
      </c>
      <c r="F118" s="31"/>
      <c r="G118" s="31"/>
      <c r="H118" s="28">
        <f>H119+H123</f>
        <v>15911.8</v>
      </c>
      <c r="I118" s="28">
        <f>I119+I123</f>
        <v>15911.8</v>
      </c>
      <c r="J118" s="28">
        <f>J119+J123</f>
        <v>15806.9</v>
      </c>
      <c r="K118" s="45">
        <f t="shared" si="8"/>
        <v>99.34074083384658</v>
      </c>
      <c r="M118" s="33">
        <f t="shared" si="9"/>
        <v>104.89999999999964</v>
      </c>
      <c r="N118" s="33">
        <f t="shared" si="10"/>
        <v>0</v>
      </c>
    </row>
    <row r="119" spans="1:14" s="5" customFormat="1" ht="36.75" customHeight="1">
      <c r="A119" s="29"/>
      <c r="B119" s="30" t="s">
        <v>471</v>
      </c>
      <c r="C119" s="31" t="s">
        <v>432</v>
      </c>
      <c r="D119" s="31" t="s">
        <v>419</v>
      </c>
      <c r="E119" s="31" t="s">
        <v>470</v>
      </c>
      <c r="F119" s="31" t="s">
        <v>472</v>
      </c>
      <c r="G119" s="31"/>
      <c r="H119" s="28">
        <f aca="true" t="shared" si="13" ref="H119:J121">H120</f>
        <v>15751.8</v>
      </c>
      <c r="I119" s="28">
        <f t="shared" si="13"/>
        <v>15751.8</v>
      </c>
      <c r="J119" s="28">
        <f t="shared" si="13"/>
        <v>15746.9</v>
      </c>
      <c r="K119" s="45">
        <f t="shared" si="8"/>
        <v>99.96889244403815</v>
      </c>
      <c r="M119" s="33">
        <f t="shared" si="9"/>
        <v>4.899999999999636</v>
      </c>
      <c r="N119" s="33">
        <f t="shared" si="10"/>
        <v>0</v>
      </c>
    </row>
    <row r="120" spans="1:14" s="5" customFormat="1" ht="18.75">
      <c r="A120" s="29"/>
      <c r="B120" s="36" t="s">
        <v>445</v>
      </c>
      <c r="C120" s="31" t="s">
        <v>432</v>
      </c>
      <c r="D120" s="31" t="s">
        <v>419</v>
      </c>
      <c r="E120" s="31" t="s">
        <v>470</v>
      </c>
      <c r="F120" s="31" t="s">
        <v>473</v>
      </c>
      <c r="G120" s="31"/>
      <c r="H120" s="28">
        <f t="shared" si="13"/>
        <v>15751.8</v>
      </c>
      <c r="I120" s="28">
        <f t="shared" si="13"/>
        <v>15751.8</v>
      </c>
      <c r="J120" s="28">
        <f t="shared" si="13"/>
        <v>15746.9</v>
      </c>
      <c r="K120" s="45">
        <f t="shared" si="8"/>
        <v>99.96889244403815</v>
      </c>
      <c r="M120" s="33">
        <f t="shared" si="9"/>
        <v>4.899999999999636</v>
      </c>
      <c r="N120" s="33">
        <f t="shared" si="10"/>
        <v>0</v>
      </c>
    </row>
    <row r="121" spans="1:14" s="5" customFormat="1" ht="34.5">
      <c r="A121" s="29"/>
      <c r="B121" s="30" t="s">
        <v>141</v>
      </c>
      <c r="C121" s="31" t="s">
        <v>432</v>
      </c>
      <c r="D121" s="31" t="s">
        <v>419</v>
      </c>
      <c r="E121" s="31" t="s">
        <v>470</v>
      </c>
      <c r="F121" s="31" t="s">
        <v>159</v>
      </c>
      <c r="G121" s="31"/>
      <c r="H121" s="28">
        <f t="shared" si="13"/>
        <v>15751.8</v>
      </c>
      <c r="I121" s="28">
        <f t="shared" si="13"/>
        <v>15751.8</v>
      </c>
      <c r="J121" s="28">
        <f t="shared" si="13"/>
        <v>15746.9</v>
      </c>
      <c r="K121" s="45">
        <f t="shared" si="8"/>
        <v>99.96889244403815</v>
      </c>
      <c r="M121" s="33">
        <f t="shared" si="9"/>
        <v>4.899999999999636</v>
      </c>
      <c r="N121" s="33">
        <f t="shared" si="10"/>
        <v>0</v>
      </c>
    </row>
    <row r="122" spans="1:14" s="5" customFormat="1" ht="36.75" customHeight="1">
      <c r="A122" s="29"/>
      <c r="B122" s="30" t="s">
        <v>623</v>
      </c>
      <c r="C122" s="31" t="s">
        <v>432</v>
      </c>
      <c r="D122" s="31" t="s">
        <v>419</v>
      </c>
      <c r="E122" s="31" t="s">
        <v>470</v>
      </c>
      <c r="F122" s="31" t="s">
        <v>159</v>
      </c>
      <c r="G122" s="31" t="s">
        <v>447</v>
      </c>
      <c r="H122" s="28">
        <v>15751.8</v>
      </c>
      <c r="I122" s="28">
        <v>15751.8</v>
      </c>
      <c r="J122" s="28">
        <v>15746.9</v>
      </c>
      <c r="K122" s="45">
        <f t="shared" si="8"/>
        <v>99.96889244403815</v>
      </c>
      <c r="M122" s="33">
        <f t="shared" si="9"/>
        <v>4.899999999999636</v>
      </c>
      <c r="N122" s="33">
        <f t="shared" si="10"/>
        <v>0</v>
      </c>
    </row>
    <row r="123" spans="1:14" s="5" customFormat="1" ht="19.5" customHeight="1">
      <c r="A123" s="29"/>
      <c r="B123" s="30" t="s">
        <v>111</v>
      </c>
      <c r="C123" s="31" t="s">
        <v>432</v>
      </c>
      <c r="D123" s="31" t="s">
        <v>419</v>
      </c>
      <c r="E123" s="31" t="s">
        <v>470</v>
      </c>
      <c r="F123" s="31" t="s">
        <v>479</v>
      </c>
      <c r="G123" s="31"/>
      <c r="H123" s="28">
        <f aca="true" t="shared" si="14" ref="H123:J124">H124</f>
        <v>160</v>
      </c>
      <c r="I123" s="28">
        <f t="shared" si="14"/>
        <v>160</v>
      </c>
      <c r="J123" s="28">
        <f t="shared" si="14"/>
        <v>60</v>
      </c>
      <c r="K123" s="45">
        <f t="shared" si="8"/>
        <v>37.5</v>
      </c>
      <c r="M123" s="33">
        <f t="shared" si="9"/>
        <v>100</v>
      </c>
      <c r="N123" s="33">
        <f t="shared" si="10"/>
        <v>0</v>
      </c>
    </row>
    <row r="124" spans="1:14" s="5" customFormat="1" ht="51.75">
      <c r="A124" s="29"/>
      <c r="B124" s="30" t="s">
        <v>162</v>
      </c>
      <c r="C124" s="31" t="s">
        <v>432</v>
      </c>
      <c r="D124" s="31" t="s">
        <v>419</v>
      </c>
      <c r="E124" s="31" t="s">
        <v>470</v>
      </c>
      <c r="F124" s="31" t="s">
        <v>163</v>
      </c>
      <c r="G124" s="31"/>
      <c r="H124" s="28">
        <f t="shared" si="14"/>
        <v>160</v>
      </c>
      <c r="I124" s="28">
        <f t="shared" si="14"/>
        <v>160</v>
      </c>
      <c r="J124" s="28">
        <f t="shared" si="14"/>
        <v>60</v>
      </c>
      <c r="K124" s="45">
        <f t="shared" si="8"/>
        <v>37.5</v>
      </c>
      <c r="M124" s="33">
        <f t="shared" si="9"/>
        <v>100</v>
      </c>
      <c r="N124" s="33">
        <f t="shared" si="10"/>
        <v>0</v>
      </c>
    </row>
    <row r="125" spans="1:14" s="5" customFormat="1" ht="18.75">
      <c r="A125" s="29"/>
      <c r="B125" s="30" t="s">
        <v>441</v>
      </c>
      <c r="C125" s="31" t="s">
        <v>432</v>
      </c>
      <c r="D125" s="31" t="s">
        <v>419</v>
      </c>
      <c r="E125" s="31" t="s">
        <v>470</v>
      </c>
      <c r="F125" s="31" t="s">
        <v>163</v>
      </c>
      <c r="G125" s="31" t="s">
        <v>442</v>
      </c>
      <c r="H125" s="28">
        <v>160</v>
      </c>
      <c r="I125" s="28">
        <v>160</v>
      </c>
      <c r="J125" s="28">
        <v>60</v>
      </c>
      <c r="K125" s="45">
        <f aca="true" t="shared" si="15" ref="K125:K188">J125*100/I125</f>
        <v>37.5</v>
      </c>
      <c r="M125" s="33">
        <f t="shared" si="9"/>
        <v>100</v>
      </c>
      <c r="N125" s="33">
        <f t="shared" si="10"/>
        <v>0</v>
      </c>
    </row>
    <row r="126" spans="1:14" s="5" customFormat="1" ht="36" customHeight="1" hidden="1">
      <c r="A126" s="29"/>
      <c r="B126" s="30" t="s">
        <v>334</v>
      </c>
      <c r="C126" s="31" t="s">
        <v>432</v>
      </c>
      <c r="D126" s="31" t="s">
        <v>419</v>
      </c>
      <c r="E126" s="31" t="s">
        <v>444</v>
      </c>
      <c r="F126" s="31"/>
      <c r="G126" s="31"/>
      <c r="H126" s="28">
        <f aca="true" t="shared" si="16" ref="H126:J128">H127</f>
        <v>0</v>
      </c>
      <c r="I126" s="28">
        <f t="shared" si="16"/>
        <v>0</v>
      </c>
      <c r="J126" s="28">
        <f t="shared" si="16"/>
        <v>0</v>
      </c>
      <c r="K126" s="45" t="e">
        <f t="shared" si="15"/>
        <v>#DIV/0!</v>
      </c>
      <c r="M126" s="33">
        <f t="shared" si="9"/>
        <v>0</v>
      </c>
      <c r="N126" s="33">
        <f t="shared" si="10"/>
        <v>0</v>
      </c>
    </row>
    <row r="127" spans="1:14" s="5" customFormat="1" ht="18.75" customHeight="1" hidden="1">
      <c r="A127" s="29"/>
      <c r="B127" s="30" t="s">
        <v>111</v>
      </c>
      <c r="C127" s="31" t="s">
        <v>432</v>
      </c>
      <c r="D127" s="31" t="s">
        <v>419</v>
      </c>
      <c r="E127" s="31" t="s">
        <v>444</v>
      </c>
      <c r="F127" s="31" t="s">
        <v>479</v>
      </c>
      <c r="G127" s="31"/>
      <c r="H127" s="28">
        <f t="shared" si="16"/>
        <v>0</v>
      </c>
      <c r="I127" s="28">
        <f t="shared" si="16"/>
        <v>0</v>
      </c>
      <c r="J127" s="28">
        <f t="shared" si="16"/>
        <v>0</v>
      </c>
      <c r="K127" s="45" t="e">
        <f t="shared" si="15"/>
        <v>#DIV/0!</v>
      </c>
      <c r="M127" s="33">
        <f t="shared" si="9"/>
        <v>0</v>
      </c>
      <c r="N127" s="33">
        <f t="shared" si="10"/>
        <v>0</v>
      </c>
    </row>
    <row r="128" spans="1:14" s="5" customFormat="1" ht="69" hidden="1">
      <c r="A128" s="29"/>
      <c r="B128" s="30" t="s">
        <v>390</v>
      </c>
      <c r="C128" s="31" t="s">
        <v>432</v>
      </c>
      <c r="D128" s="31" t="s">
        <v>419</v>
      </c>
      <c r="E128" s="31" t="s">
        <v>444</v>
      </c>
      <c r="F128" s="31" t="s">
        <v>389</v>
      </c>
      <c r="G128" s="31"/>
      <c r="H128" s="28">
        <f t="shared" si="16"/>
        <v>0</v>
      </c>
      <c r="I128" s="28">
        <f t="shared" si="16"/>
        <v>0</v>
      </c>
      <c r="J128" s="28">
        <f t="shared" si="16"/>
        <v>0</v>
      </c>
      <c r="K128" s="45" t="e">
        <f t="shared" si="15"/>
        <v>#DIV/0!</v>
      </c>
      <c r="M128" s="33">
        <f t="shared" si="9"/>
        <v>0</v>
      </c>
      <c r="N128" s="33">
        <f t="shared" si="10"/>
        <v>0</v>
      </c>
    </row>
    <row r="129" spans="1:14" s="5" customFormat="1" ht="18.75" hidden="1">
      <c r="A129" s="29"/>
      <c r="B129" s="30" t="s">
        <v>441</v>
      </c>
      <c r="C129" s="31" t="s">
        <v>432</v>
      </c>
      <c r="D129" s="31" t="s">
        <v>419</v>
      </c>
      <c r="E129" s="31" t="s">
        <v>444</v>
      </c>
      <c r="F129" s="31" t="s">
        <v>389</v>
      </c>
      <c r="G129" s="31" t="s">
        <v>442</v>
      </c>
      <c r="H129" s="28"/>
      <c r="I129" s="28"/>
      <c r="J129" s="28"/>
      <c r="K129" s="45" t="e">
        <f t="shared" si="15"/>
        <v>#DIV/0!</v>
      </c>
      <c r="M129" s="33">
        <f t="shared" si="9"/>
        <v>0</v>
      </c>
      <c r="N129" s="33">
        <f t="shared" si="10"/>
        <v>0</v>
      </c>
    </row>
    <row r="130" spans="1:14" s="5" customFormat="1" ht="18.75">
      <c r="A130" s="29"/>
      <c r="B130" s="30" t="s">
        <v>474</v>
      </c>
      <c r="C130" s="31" t="s">
        <v>432</v>
      </c>
      <c r="D130" s="31" t="s">
        <v>431</v>
      </c>
      <c r="E130" s="31"/>
      <c r="F130" s="31"/>
      <c r="G130" s="31"/>
      <c r="H130" s="28">
        <f>SUM(H131,H144,H151)</f>
        <v>24668.3</v>
      </c>
      <c r="I130" s="28">
        <f>SUM(I131,I144,I151)</f>
        <v>24668.3</v>
      </c>
      <c r="J130" s="28">
        <f>SUM(J131,J144,J151)</f>
        <v>24155.7</v>
      </c>
      <c r="K130" s="45">
        <f t="shared" si="15"/>
        <v>97.92202948723666</v>
      </c>
      <c r="M130" s="33">
        <f t="shared" si="9"/>
        <v>512.5999999999985</v>
      </c>
      <c r="N130" s="33">
        <f t="shared" si="10"/>
        <v>0</v>
      </c>
    </row>
    <row r="131" spans="1:14" s="5" customFormat="1" ht="18.75">
      <c r="A131" s="29"/>
      <c r="B131" s="30" t="s">
        <v>475</v>
      </c>
      <c r="C131" s="31" t="s">
        <v>432</v>
      </c>
      <c r="D131" s="31" t="s">
        <v>431</v>
      </c>
      <c r="E131" s="31" t="s">
        <v>437</v>
      </c>
      <c r="F131" s="31"/>
      <c r="G131" s="31"/>
      <c r="H131" s="28">
        <f>SUM(H132,H135,H141)</f>
        <v>1321.3</v>
      </c>
      <c r="I131" s="28">
        <f>SUM(I132,I135,I141)</f>
        <v>1321.3</v>
      </c>
      <c r="J131" s="28">
        <f>SUM(J132,J135,J141)</f>
        <v>1321.1999999999998</v>
      </c>
      <c r="K131" s="45">
        <f t="shared" si="15"/>
        <v>99.9924316960569</v>
      </c>
      <c r="M131" s="33">
        <f t="shared" si="9"/>
        <v>0.10000000000013642</v>
      </c>
      <c r="N131" s="33">
        <f t="shared" si="10"/>
        <v>0</v>
      </c>
    </row>
    <row r="132" spans="1:14" s="5" customFormat="1" ht="51.75" hidden="1">
      <c r="A132" s="29"/>
      <c r="B132" s="30" t="s">
        <v>425</v>
      </c>
      <c r="C132" s="31" t="s">
        <v>432</v>
      </c>
      <c r="D132" s="31" t="s">
        <v>431</v>
      </c>
      <c r="E132" s="31" t="s">
        <v>437</v>
      </c>
      <c r="F132" s="31" t="s">
        <v>426</v>
      </c>
      <c r="G132" s="31"/>
      <c r="H132" s="28">
        <f aca="true" t="shared" si="17" ref="H132:J133">H133</f>
        <v>0</v>
      </c>
      <c r="I132" s="28">
        <f t="shared" si="17"/>
        <v>0</v>
      </c>
      <c r="J132" s="28">
        <f t="shared" si="17"/>
        <v>0</v>
      </c>
      <c r="K132" s="45" t="e">
        <f t="shared" si="15"/>
        <v>#DIV/0!</v>
      </c>
      <c r="M132" s="33">
        <f t="shared" si="9"/>
        <v>0</v>
      </c>
      <c r="N132" s="33">
        <f t="shared" si="10"/>
        <v>0</v>
      </c>
    </row>
    <row r="133" spans="1:14" s="5" customFormat="1" ht="34.5" hidden="1">
      <c r="A133" s="29"/>
      <c r="B133" s="30" t="s">
        <v>576</v>
      </c>
      <c r="C133" s="31" t="s">
        <v>432</v>
      </c>
      <c r="D133" s="31" t="s">
        <v>431</v>
      </c>
      <c r="E133" s="31" t="s">
        <v>437</v>
      </c>
      <c r="F133" s="31" t="s">
        <v>577</v>
      </c>
      <c r="G133" s="31"/>
      <c r="H133" s="28">
        <f t="shared" si="17"/>
        <v>0</v>
      </c>
      <c r="I133" s="28">
        <f t="shared" si="17"/>
        <v>0</v>
      </c>
      <c r="J133" s="28">
        <f t="shared" si="17"/>
        <v>0</v>
      </c>
      <c r="K133" s="45" t="e">
        <f t="shared" si="15"/>
        <v>#DIV/0!</v>
      </c>
      <c r="M133" s="33">
        <f t="shared" si="9"/>
        <v>0</v>
      </c>
      <c r="N133" s="33">
        <f t="shared" si="10"/>
        <v>0</v>
      </c>
    </row>
    <row r="134" spans="1:14" s="5" customFormat="1" ht="18.75" hidden="1">
      <c r="A134" s="29"/>
      <c r="B134" s="30" t="s">
        <v>101</v>
      </c>
      <c r="C134" s="31" t="s">
        <v>432</v>
      </c>
      <c r="D134" s="31" t="s">
        <v>431</v>
      </c>
      <c r="E134" s="31" t="s">
        <v>437</v>
      </c>
      <c r="F134" s="31" t="s">
        <v>577</v>
      </c>
      <c r="G134" s="31" t="s">
        <v>102</v>
      </c>
      <c r="H134" s="28"/>
      <c r="I134" s="28"/>
      <c r="J134" s="28"/>
      <c r="K134" s="45" t="e">
        <f t="shared" si="15"/>
        <v>#DIV/0!</v>
      </c>
      <c r="M134" s="33">
        <f t="shared" si="9"/>
        <v>0</v>
      </c>
      <c r="N134" s="33">
        <f t="shared" si="10"/>
        <v>0</v>
      </c>
    </row>
    <row r="135" spans="1:14" s="5" customFormat="1" ht="51.75">
      <c r="A135" s="29"/>
      <c r="B135" s="30" t="s">
        <v>391</v>
      </c>
      <c r="C135" s="31" t="s">
        <v>432</v>
      </c>
      <c r="D135" s="31" t="s">
        <v>431</v>
      </c>
      <c r="E135" s="31" t="s">
        <v>437</v>
      </c>
      <c r="F135" s="31" t="s">
        <v>392</v>
      </c>
      <c r="G135" s="31"/>
      <c r="H135" s="28">
        <f>H136</f>
        <v>66.6</v>
      </c>
      <c r="I135" s="28">
        <f>I136</f>
        <v>66.6</v>
      </c>
      <c r="J135" s="28">
        <f>J136</f>
        <v>66.6</v>
      </c>
      <c r="K135" s="45">
        <f t="shared" si="15"/>
        <v>100</v>
      </c>
      <c r="M135" s="33">
        <f t="shared" si="9"/>
        <v>0</v>
      </c>
      <c r="N135" s="33">
        <f t="shared" si="10"/>
        <v>0</v>
      </c>
    </row>
    <row r="136" spans="1:14" s="5" customFormat="1" ht="87.75" customHeight="1">
      <c r="A136" s="29"/>
      <c r="B136" s="34" t="s">
        <v>164</v>
      </c>
      <c r="C136" s="31" t="s">
        <v>432</v>
      </c>
      <c r="D136" s="31" t="s">
        <v>431</v>
      </c>
      <c r="E136" s="31" t="s">
        <v>437</v>
      </c>
      <c r="F136" s="31" t="s">
        <v>393</v>
      </c>
      <c r="G136" s="31"/>
      <c r="H136" s="28">
        <f>SUM(H137,H139)</f>
        <v>66.6</v>
      </c>
      <c r="I136" s="28">
        <f>SUM(I137,I139)</f>
        <v>66.6</v>
      </c>
      <c r="J136" s="28">
        <f>SUM(J137,J139)</f>
        <v>66.6</v>
      </c>
      <c r="K136" s="45">
        <f t="shared" si="15"/>
        <v>100</v>
      </c>
      <c r="M136" s="33">
        <f t="shared" si="9"/>
        <v>0</v>
      </c>
      <c r="N136" s="33">
        <f t="shared" si="10"/>
        <v>0</v>
      </c>
    </row>
    <row r="137" spans="1:14" s="5" customFormat="1" ht="88.5" customHeight="1">
      <c r="A137" s="29"/>
      <c r="B137" s="34" t="s">
        <v>165</v>
      </c>
      <c r="C137" s="31" t="s">
        <v>432</v>
      </c>
      <c r="D137" s="31" t="s">
        <v>431</v>
      </c>
      <c r="E137" s="31" t="s">
        <v>437</v>
      </c>
      <c r="F137" s="31" t="s">
        <v>394</v>
      </c>
      <c r="G137" s="31"/>
      <c r="H137" s="28">
        <f>H138</f>
        <v>63.3</v>
      </c>
      <c r="I137" s="28">
        <f>I138</f>
        <v>63.3</v>
      </c>
      <c r="J137" s="28">
        <f>J138</f>
        <v>63.3</v>
      </c>
      <c r="K137" s="45">
        <f t="shared" si="15"/>
        <v>100</v>
      </c>
      <c r="M137" s="33">
        <f t="shared" si="9"/>
        <v>0</v>
      </c>
      <c r="N137" s="33">
        <f t="shared" si="10"/>
        <v>0</v>
      </c>
    </row>
    <row r="138" spans="1:14" s="5" customFormat="1" ht="18.75">
      <c r="A138" s="29"/>
      <c r="B138" s="30" t="s">
        <v>498</v>
      </c>
      <c r="C138" s="31" t="s">
        <v>432</v>
      </c>
      <c r="D138" s="31" t="s">
        <v>431</v>
      </c>
      <c r="E138" s="31" t="s">
        <v>437</v>
      </c>
      <c r="F138" s="31" t="s">
        <v>394</v>
      </c>
      <c r="G138" s="31" t="s">
        <v>499</v>
      </c>
      <c r="H138" s="28">
        <v>63.3</v>
      </c>
      <c r="I138" s="28">
        <v>63.3</v>
      </c>
      <c r="J138" s="28">
        <v>63.3</v>
      </c>
      <c r="K138" s="45">
        <f t="shared" si="15"/>
        <v>100</v>
      </c>
      <c r="M138" s="33">
        <f aca="true" t="shared" si="18" ref="M138:M201">I138-J138</f>
        <v>0</v>
      </c>
      <c r="N138" s="33">
        <f aca="true" t="shared" si="19" ref="N138:N201">H138-I138</f>
        <v>0</v>
      </c>
    </row>
    <row r="139" spans="1:14" s="5" customFormat="1" ht="51.75">
      <c r="A139" s="29"/>
      <c r="B139" s="30" t="s">
        <v>166</v>
      </c>
      <c r="C139" s="31" t="s">
        <v>432</v>
      </c>
      <c r="D139" s="31" t="s">
        <v>431</v>
      </c>
      <c r="E139" s="31" t="s">
        <v>437</v>
      </c>
      <c r="F139" s="31" t="s">
        <v>167</v>
      </c>
      <c r="G139" s="31"/>
      <c r="H139" s="28">
        <f>H140</f>
        <v>3.3</v>
      </c>
      <c r="I139" s="28">
        <f>I140</f>
        <v>3.3</v>
      </c>
      <c r="J139" s="28">
        <f>J140</f>
        <v>3.3</v>
      </c>
      <c r="K139" s="45">
        <f t="shared" si="15"/>
        <v>100</v>
      </c>
      <c r="M139" s="33">
        <f t="shared" si="18"/>
        <v>0</v>
      </c>
      <c r="N139" s="33">
        <f t="shared" si="19"/>
        <v>0</v>
      </c>
    </row>
    <row r="140" spans="1:14" s="5" customFormat="1" ht="18.75">
      <c r="A140" s="29"/>
      <c r="B140" s="30" t="s">
        <v>498</v>
      </c>
      <c r="C140" s="31" t="s">
        <v>432</v>
      </c>
      <c r="D140" s="31" t="s">
        <v>431</v>
      </c>
      <c r="E140" s="31" t="s">
        <v>437</v>
      </c>
      <c r="F140" s="31" t="s">
        <v>167</v>
      </c>
      <c r="G140" s="31" t="s">
        <v>499</v>
      </c>
      <c r="H140" s="28">
        <v>3.3</v>
      </c>
      <c r="I140" s="28">
        <v>3.3</v>
      </c>
      <c r="J140" s="28">
        <v>3.3</v>
      </c>
      <c r="K140" s="45">
        <f t="shared" si="15"/>
        <v>100</v>
      </c>
      <c r="M140" s="33">
        <f t="shared" si="18"/>
        <v>0</v>
      </c>
      <c r="N140" s="33">
        <f t="shared" si="19"/>
        <v>0</v>
      </c>
    </row>
    <row r="141" spans="1:14" s="5" customFormat="1" ht="16.5" customHeight="1">
      <c r="A141" s="29"/>
      <c r="B141" s="30" t="s">
        <v>26</v>
      </c>
      <c r="C141" s="31" t="s">
        <v>432</v>
      </c>
      <c r="D141" s="31" t="s">
        <v>431</v>
      </c>
      <c r="E141" s="31" t="s">
        <v>437</v>
      </c>
      <c r="F141" s="31" t="s">
        <v>477</v>
      </c>
      <c r="G141" s="31"/>
      <c r="H141" s="28">
        <f aca="true" t="shared" si="20" ref="H141:J142">H142</f>
        <v>1254.7</v>
      </c>
      <c r="I141" s="28">
        <f t="shared" si="20"/>
        <v>1254.7</v>
      </c>
      <c r="J141" s="28">
        <f t="shared" si="20"/>
        <v>1254.6</v>
      </c>
      <c r="K141" s="45">
        <f t="shared" si="15"/>
        <v>99.99202996732285</v>
      </c>
      <c r="M141" s="33">
        <f t="shared" si="18"/>
        <v>0.10000000000013642</v>
      </c>
      <c r="N141" s="33">
        <f t="shared" si="19"/>
        <v>0</v>
      </c>
    </row>
    <row r="142" spans="1:14" s="5" customFormat="1" ht="51.75" customHeight="1">
      <c r="A142" s="29"/>
      <c r="B142" s="30" t="s">
        <v>397</v>
      </c>
      <c r="C142" s="31" t="s">
        <v>432</v>
      </c>
      <c r="D142" s="31" t="s">
        <v>431</v>
      </c>
      <c r="E142" s="31" t="s">
        <v>437</v>
      </c>
      <c r="F142" s="31" t="s">
        <v>395</v>
      </c>
      <c r="G142" s="31"/>
      <c r="H142" s="28">
        <f t="shared" si="20"/>
        <v>1254.7</v>
      </c>
      <c r="I142" s="28">
        <f t="shared" si="20"/>
        <v>1254.7</v>
      </c>
      <c r="J142" s="28">
        <f t="shared" si="20"/>
        <v>1254.6</v>
      </c>
      <c r="K142" s="45">
        <f t="shared" si="15"/>
        <v>99.99202996732285</v>
      </c>
      <c r="M142" s="33">
        <f t="shared" si="18"/>
        <v>0.10000000000013642</v>
      </c>
      <c r="N142" s="33">
        <f t="shared" si="19"/>
        <v>0</v>
      </c>
    </row>
    <row r="143" spans="1:14" s="5" customFormat="1" ht="16.5" customHeight="1">
      <c r="A143" s="29"/>
      <c r="B143" s="30" t="s">
        <v>498</v>
      </c>
      <c r="C143" s="31" t="s">
        <v>432</v>
      </c>
      <c r="D143" s="31" t="s">
        <v>431</v>
      </c>
      <c r="E143" s="31" t="s">
        <v>437</v>
      </c>
      <c r="F143" s="31" t="s">
        <v>395</v>
      </c>
      <c r="G143" s="31" t="s">
        <v>499</v>
      </c>
      <c r="H143" s="28">
        <v>1254.7</v>
      </c>
      <c r="I143" s="28">
        <v>1254.7</v>
      </c>
      <c r="J143" s="28">
        <v>1254.6</v>
      </c>
      <c r="K143" s="45">
        <f t="shared" si="15"/>
        <v>99.99202996732285</v>
      </c>
      <c r="M143" s="33">
        <f t="shared" si="18"/>
        <v>0.10000000000013642</v>
      </c>
      <c r="N143" s="33">
        <f t="shared" si="19"/>
        <v>0</v>
      </c>
    </row>
    <row r="144" spans="1:14" s="5" customFormat="1" ht="16.5" customHeight="1">
      <c r="A144" s="29"/>
      <c r="B144" s="30" t="s">
        <v>168</v>
      </c>
      <c r="C144" s="31" t="s">
        <v>432</v>
      </c>
      <c r="D144" s="31" t="s">
        <v>431</v>
      </c>
      <c r="E144" s="31" t="s">
        <v>470</v>
      </c>
      <c r="F144" s="31"/>
      <c r="G144" s="31"/>
      <c r="H144" s="28">
        <f>H148+H145</f>
        <v>18551</v>
      </c>
      <c r="I144" s="28">
        <f>I148+I145</f>
        <v>18551</v>
      </c>
      <c r="J144" s="28">
        <f>J148+J145</f>
        <v>18083.3</v>
      </c>
      <c r="K144" s="45">
        <f t="shared" si="15"/>
        <v>97.47884211093742</v>
      </c>
      <c r="M144" s="33">
        <f t="shared" si="18"/>
        <v>467.7000000000007</v>
      </c>
      <c r="N144" s="33">
        <f t="shared" si="19"/>
        <v>0</v>
      </c>
    </row>
    <row r="145" spans="1:14" s="5" customFormat="1" ht="16.5" customHeight="1">
      <c r="A145" s="29"/>
      <c r="B145" s="30" t="s">
        <v>128</v>
      </c>
      <c r="C145" s="31" t="s">
        <v>432</v>
      </c>
      <c r="D145" s="31" t="s">
        <v>431</v>
      </c>
      <c r="E145" s="31" t="s">
        <v>470</v>
      </c>
      <c r="F145" s="31" t="s">
        <v>129</v>
      </c>
      <c r="G145" s="31"/>
      <c r="H145" s="28">
        <f aca="true" t="shared" si="21" ref="H145:J146">H146</f>
        <v>4311</v>
      </c>
      <c r="I145" s="28">
        <f t="shared" si="21"/>
        <v>4311</v>
      </c>
      <c r="J145" s="28">
        <f t="shared" si="21"/>
        <v>4310.2</v>
      </c>
      <c r="K145" s="45">
        <f t="shared" si="15"/>
        <v>99.98144282069126</v>
      </c>
      <c r="M145" s="33">
        <f t="shared" si="18"/>
        <v>0.8000000000001819</v>
      </c>
      <c r="N145" s="33">
        <f t="shared" si="19"/>
        <v>0</v>
      </c>
    </row>
    <row r="146" spans="1:14" s="5" customFormat="1" ht="51.75">
      <c r="A146" s="29"/>
      <c r="B146" s="30" t="s">
        <v>169</v>
      </c>
      <c r="C146" s="31" t="s">
        <v>432</v>
      </c>
      <c r="D146" s="31" t="s">
        <v>431</v>
      </c>
      <c r="E146" s="31" t="s">
        <v>470</v>
      </c>
      <c r="F146" s="31" t="s">
        <v>170</v>
      </c>
      <c r="G146" s="31"/>
      <c r="H146" s="28">
        <f t="shared" si="21"/>
        <v>4311</v>
      </c>
      <c r="I146" s="28">
        <f t="shared" si="21"/>
        <v>4311</v>
      </c>
      <c r="J146" s="28">
        <f t="shared" si="21"/>
        <v>4310.2</v>
      </c>
      <c r="K146" s="45">
        <f t="shared" si="15"/>
        <v>99.98144282069126</v>
      </c>
      <c r="M146" s="33">
        <f t="shared" si="18"/>
        <v>0.8000000000001819</v>
      </c>
      <c r="N146" s="33">
        <f t="shared" si="19"/>
        <v>0</v>
      </c>
    </row>
    <row r="147" spans="1:14" s="5" customFormat="1" ht="16.5" customHeight="1">
      <c r="A147" s="29"/>
      <c r="B147" s="30" t="s">
        <v>441</v>
      </c>
      <c r="C147" s="31" t="s">
        <v>432</v>
      </c>
      <c r="D147" s="31" t="s">
        <v>431</v>
      </c>
      <c r="E147" s="31" t="s">
        <v>470</v>
      </c>
      <c r="F147" s="31" t="s">
        <v>170</v>
      </c>
      <c r="G147" s="31" t="s">
        <v>442</v>
      </c>
      <c r="H147" s="28">
        <v>4311</v>
      </c>
      <c r="I147" s="28">
        <v>4311</v>
      </c>
      <c r="J147" s="28">
        <v>4310.2</v>
      </c>
      <c r="K147" s="45">
        <f t="shared" si="15"/>
        <v>99.98144282069126</v>
      </c>
      <c r="M147" s="33">
        <f t="shared" si="18"/>
        <v>0.8000000000001819</v>
      </c>
      <c r="N147" s="33">
        <f t="shared" si="19"/>
        <v>0</v>
      </c>
    </row>
    <row r="148" spans="1:14" s="5" customFormat="1" ht="16.5" customHeight="1">
      <c r="A148" s="29"/>
      <c r="B148" s="30" t="s">
        <v>111</v>
      </c>
      <c r="C148" s="31" t="s">
        <v>432</v>
      </c>
      <c r="D148" s="31" t="s">
        <v>431</v>
      </c>
      <c r="E148" s="31" t="s">
        <v>470</v>
      </c>
      <c r="F148" s="31" t="s">
        <v>479</v>
      </c>
      <c r="G148" s="31"/>
      <c r="H148" s="28">
        <f aca="true" t="shared" si="22" ref="H148:J149">H149</f>
        <v>14240</v>
      </c>
      <c r="I148" s="28">
        <f t="shared" si="22"/>
        <v>14240</v>
      </c>
      <c r="J148" s="28">
        <f t="shared" si="22"/>
        <v>13773.1</v>
      </c>
      <c r="K148" s="45">
        <f t="shared" si="15"/>
        <v>96.72120786516854</v>
      </c>
      <c r="M148" s="33">
        <f t="shared" si="18"/>
        <v>466.89999999999964</v>
      </c>
      <c r="N148" s="33">
        <f t="shared" si="19"/>
        <v>0</v>
      </c>
    </row>
    <row r="149" spans="1:14" s="5" customFormat="1" ht="69">
      <c r="A149" s="29"/>
      <c r="B149" s="30" t="s">
        <v>390</v>
      </c>
      <c r="C149" s="31" t="s">
        <v>432</v>
      </c>
      <c r="D149" s="31" t="s">
        <v>431</v>
      </c>
      <c r="E149" s="31" t="s">
        <v>470</v>
      </c>
      <c r="F149" s="31" t="s">
        <v>389</v>
      </c>
      <c r="G149" s="31"/>
      <c r="H149" s="28">
        <f t="shared" si="22"/>
        <v>14240</v>
      </c>
      <c r="I149" s="28">
        <f t="shared" si="22"/>
        <v>14240</v>
      </c>
      <c r="J149" s="28">
        <f t="shared" si="22"/>
        <v>13773.1</v>
      </c>
      <c r="K149" s="45">
        <f t="shared" si="15"/>
        <v>96.72120786516854</v>
      </c>
      <c r="M149" s="33">
        <f t="shared" si="18"/>
        <v>466.89999999999964</v>
      </c>
      <c r="N149" s="33">
        <f t="shared" si="19"/>
        <v>0</v>
      </c>
    </row>
    <row r="150" spans="1:14" s="5" customFormat="1" ht="16.5" customHeight="1">
      <c r="A150" s="29"/>
      <c r="B150" s="30" t="s">
        <v>441</v>
      </c>
      <c r="C150" s="31" t="s">
        <v>432</v>
      </c>
      <c r="D150" s="31" t="s">
        <v>431</v>
      </c>
      <c r="E150" s="31" t="s">
        <v>470</v>
      </c>
      <c r="F150" s="31" t="s">
        <v>389</v>
      </c>
      <c r="G150" s="31" t="s">
        <v>442</v>
      </c>
      <c r="H150" s="28">
        <v>14240</v>
      </c>
      <c r="I150" s="28">
        <v>14240</v>
      </c>
      <c r="J150" s="28">
        <v>13773.1</v>
      </c>
      <c r="K150" s="45">
        <f t="shared" si="15"/>
        <v>96.72120786516854</v>
      </c>
      <c r="M150" s="33">
        <f t="shared" si="18"/>
        <v>466.89999999999964</v>
      </c>
      <c r="N150" s="33">
        <f t="shared" si="19"/>
        <v>0</v>
      </c>
    </row>
    <row r="151" spans="1:14" s="5" customFormat="1" ht="18" customHeight="1">
      <c r="A151" s="29"/>
      <c r="B151" s="30" t="s">
        <v>171</v>
      </c>
      <c r="C151" s="31" t="s">
        <v>432</v>
      </c>
      <c r="D151" s="31" t="s">
        <v>431</v>
      </c>
      <c r="E151" s="31" t="s">
        <v>439</v>
      </c>
      <c r="F151" s="31"/>
      <c r="G151" s="31"/>
      <c r="H151" s="28">
        <f>SUM(H152,H155,H158)</f>
        <v>4796</v>
      </c>
      <c r="I151" s="28">
        <f>SUM(I152,I155,I158)</f>
        <v>4796</v>
      </c>
      <c r="J151" s="28">
        <f>SUM(J152,J155,J158)</f>
        <v>4751.2</v>
      </c>
      <c r="K151" s="45">
        <f t="shared" si="15"/>
        <v>99.06588824020017</v>
      </c>
      <c r="M151" s="33">
        <f t="shared" si="18"/>
        <v>44.80000000000018</v>
      </c>
      <c r="N151" s="33">
        <f t="shared" si="19"/>
        <v>0</v>
      </c>
    </row>
    <row r="152" spans="1:14" s="5" customFormat="1" ht="34.5">
      <c r="A152" s="29"/>
      <c r="B152" s="30" t="s">
        <v>580</v>
      </c>
      <c r="C152" s="31" t="s">
        <v>432</v>
      </c>
      <c r="D152" s="31" t="s">
        <v>431</v>
      </c>
      <c r="E152" s="31" t="s">
        <v>439</v>
      </c>
      <c r="F152" s="31" t="s">
        <v>581</v>
      </c>
      <c r="G152" s="31"/>
      <c r="H152" s="28">
        <f aca="true" t="shared" si="23" ref="H152:J153">H153</f>
        <v>150</v>
      </c>
      <c r="I152" s="28">
        <f t="shared" si="23"/>
        <v>150</v>
      </c>
      <c r="J152" s="28">
        <f t="shared" si="23"/>
        <v>139.5</v>
      </c>
      <c r="K152" s="45">
        <f t="shared" si="15"/>
        <v>93</v>
      </c>
      <c r="M152" s="33">
        <f t="shared" si="18"/>
        <v>10.5</v>
      </c>
      <c r="N152" s="33">
        <f t="shared" si="19"/>
        <v>0</v>
      </c>
    </row>
    <row r="153" spans="1:14" s="5" customFormat="1" ht="18.75">
      <c r="A153" s="29"/>
      <c r="B153" s="30" t="s">
        <v>172</v>
      </c>
      <c r="C153" s="31" t="s">
        <v>432</v>
      </c>
      <c r="D153" s="31" t="s">
        <v>431</v>
      </c>
      <c r="E153" s="31" t="s">
        <v>439</v>
      </c>
      <c r="F153" s="31" t="s">
        <v>173</v>
      </c>
      <c r="G153" s="31"/>
      <c r="H153" s="28">
        <f t="shared" si="23"/>
        <v>150</v>
      </c>
      <c r="I153" s="28">
        <f t="shared" si="23"/>
        <v>150</v>
      </c>
      <c r="J153" s="28">
        <f t="shared" si="23"/>
        <v>139.5</v>
      </c>
      <c r="K153" s="45">
        <f t="shared" si="15"/>
        <v>93</v>
      </c>
      <c r="M153" s="33">
        <f t="shared" si="18"/>
        <v>10.5</v>
      </c>
      <c r="N153" s="33">
        <f t="shared" si="19"/>
        <v>0</v>
      </c>
    </row>
    <row r="154" spans="1:14" s="5" customFormat="1" ht="18" customHeight="1">
      <c r="A154" s="29"/>
      <c r="B154" s="30" t="s">
        <v>441</v>
      </c>
      <c r="C154" s="31" t="s">
        <v>432</v>
      </c>
      <c r="D154" s="31" t="s">
        <v>431</v>
      </c>
      <c r="E154" s="31" t="s">
        <v>439</v>
      </c>
      <c r="F154" s="31" t="s">
        <v>173</v>
      </c>
      <c r="G154" s="31" t="s">
        <v>442</v>
      </c>
      <c r="H154" s="28">
        <v>150</v>
      </c>
      <c r="I154" s="28">
        <v>150</v>
      </c>
      <c r="J154" s="28">
        <v>139.5</v>
      </c>
      <c r="K154" s="45">
        <f t="shared" si="15"/>
        <v>93</v>
      </c>
      <c r="M154" s="33">
        <f t="shared" si="18"/>
        <v>10.5</v>
      </c>
      <c r="N154" s="33">
        <f t="shared" si="19"/>
        <v>0</v>
      </c>
    </row>
    <row r="155" spans="1:14" s="5" customFormat="1" ht="18" customHeight="1">
      <c r="A155" s="29"/>
      <c r="B155" s="30" t="s">
        <v>26</v>
      </c>
      <c r="C155" s="31" t="s">
        <v>432</v>
      </c>
      <c r="D155" s="31" t="s">
        <v>431</v>
      </c>
      <c r="E155" s="31" t="s">
        <v>439</v>
      </c>
      <c r="F155" s="31" t="s">
        <v>477</v>
      </c>
      <c r="G155" s="31"/>
      <c r="H155" s="28">
        <f aca="true" t="shared" si="24" ref="H155:J156">H156</f>
        <v>196</v>
      </c>
      <c r="I155" s="28">
        <f t="shared" si="24"/>
        <v>196</v>
      </c>
      <c r="J155" s="28">
        <f t="shared" si="24"/>
        <v>196</v>
      </c>
      <c r="K155" s="45">
        <f t="shared" si="15"/>
        <v>100</v>
      </c>
      <c r="M155" s="33">
        <f t="shared" si="18"/>
        <v>0</v>
      </c>
      <c r="N155" s="33">
        <f t="shared" si="19"/>
        <v>0</v>
      </c>
    </row>
    <row r="156" spans="1:14" s="5" customFormat="1" ht="51" customHeight="1">
      <c r="A156" s="29"/>
      <c r="B156" s="30" t="s">
        <v>174</v>
      </c>
      <c r="C156" s="31" t="s">
        <v>432</v>
      </c>
      <c r="D156" s="31" t="s">
        <v>431</v>
      </c>
      <c r="E156" s="31" t="s">
        <v>439</v>
      </c>
      <c r="F156" s="31" t="s">
        <v>398</v>
      </c>
      <c r="G156" s="31"/>
      <c r="H156" s="28">
        <f t="shared" si="24"/>
        <v>196</v>
      </c>
      <c r="I156" s="28">
        <f t="shared" si="24"/>
        <v>196</v>
      </c>
      <c r="J156" s="28">
        <f t="shared" si="24"/>
        <v>196</v>
      </c>
      <c r="K156" s="45">
        <f t="shared" si="15"/>
        <v>100</v>
      </c>
      <c r="M156" s="33">
        <f t="shared" si="18"/>
        <v>0</v>
      </c>
      <c r="N156" s="33">
        <f t="shared" si="19"/>
        <v>0</v>
      </c>
    </row>
    <row r="157" spans="1:14" s="5" customFormat="1" ht="18" customHeight="1">
      <c r="A157" s="29"/>
      <c r="B157" s="30" t="s">
        <v>498</v>
      </c>
      <c r="C157" s="31" t="s">
        <v>432</v>
      </c>
      <c r="D157" s="31" t="s">
        <v>431</v>
      </c>
      <c r="E157" s="31" t="s">
        <v>439</v>
      </c>
      <c r="F157" s="31" t="s">
        <v>398</v>
      </c>
      <c r="G157" s="31" t="s">
        <v>499</v>
      </c>
      <c r="H157" s="28">
        <v>196</v>
      </c>
      <c r="I157" s="28">
        <v>196</v>
      </c>
      <c r="J157" s="28">
        <v>196</v>
      </c>
      <c r="K157" s="45">
        <f t="shared" si="15"/>
        <v>100</v>
      </c>
      <c r="M157" s="33">
        <f t="shared" si="18"/>
        <v>0</v>
      </c>
      <c r="N157" s="33">
        <f t="shared" si="19"/>
        <v>0</v>
      </c>
    </row>
    <row r="158" spans="1:14" s="5" customFormat="1" ht="18.75" customHeight="1">
      <c r="A158" s="29"/>
      <c r="B158" s="30" t="s">
        <v>111</v>
      </c>
      <c r="C158" s="31" t="s">
        <v>432</v>
      </c>
      <c r="D158" s="31" t="s">
        <v>431</v>
      </c>
      <c r="E158" s="31" t="s">
        <v>439</v>
      </c>
      <c r="F158" s="31" t="s">
        <v>479</v>
      </c>
      <c r="G158" s="31"/>
      <c r="H158" s="28">
        <f>SUM(H159,H162)</f>
        <v>4450</v>
      </c>
      <c r="I158" s="28">
        <f>SUM(I159,I162)</f>
        <v>4450</v>
      </c>
      <c r="J158" s="28">
        <f>SUM(J159,J162)</f>
        <v>4415.7</v>
      </c>
      <c r="K158" s="45">
        <f t="shared" si="15"/>
        <v>99.22921348314607</v>
      </c>
      <c r="M158" s="33">
        <f t="shared" si="18"/>
        <v>34.30000000000018</v>
      </c>
      <c r="N158" s="33">
        <f t="shared" si="19"/>
        <v>0</v>
      </c>
    </row>
    <row r="159" spans="1:14" s="5" customFormat="1" ht="51.75">
      <c r="A159" s="29"/>
      <c r="B159" s="30" t="s">
        <v>378</v>
      </c>
      <c r="C159" s="31" t="s">
        <v>432</v>
      </c>
      <c r="D159" s="31" t="s">
        <v>431</v>
      </c>
      <c r="E159" s="31" t="s">
        <v>439</v>
      </c>
      <c r="F159" s="31" t="s">
        <v>379</v>
      </c>
      <c r="G159" s="31"/>
      <c r="H159" s="28">
        <f>SUM(H160:H161)</f>
        <v>650</v>
      </c>
      <c r="I159" s="28">
        <f>SUM(I160:I161)</f>
        <v>650</v>
      </c>
      <c r="J159" s="28">
        <f>SUM(J160:J161)</f>
        <v>647.3</v>
      </c>
      <c r="K159" s="45">
        <f t="shared" si="15"/>
        <v>99.58461538461538</v>
      </c>
      <c r="M159" s="33">
        <f t="shared" si="18"/>
        <v>2.7000000000000455</v>
      </c>
      <c r="N159" s="33">
        <f t="shared" si="19"/>
        <v>0</v>
      </c>
    </row>
    <row r="160" spans="1:14" s="5" customFormat="1" ht="18.75">
      <c r="A160" s="29"/>
      <c r="B160" s="30" t="s">
        <v>498</v>
      </c>
      <c r="C160" s="31" t="s">
        <v>432</v>
      </c>
      <c r="D160" s="31" t="s">
        <v>431</v>
      </c>
      <c r="E160" s="31" t="s">
        <v>439</v>
      </c>
      <c r="F160" s="31" t="s">
        <v>379</v>
      </c>
      <c r="G160" s="31" t="s">
        <v>499</v>
      </c>
      <c r="H160" s="28">
        <v>490</v>
      </c>
      <c r="I160" s="28">
        <v>490</v>
      </c>
      <c r="J160" s="28">
        <v>487.3</v>
      </c>
      <c r="K160" s="45">
        <f t="shared" si="15"/>
        <v>99.44897959183673</v>
      </c>
      <c r="M160" s="33">
        <f t="shared" si="18"/>
        <v>2.6999999999999886</v>
      </c>
      <c r="N160" s="33">
        <f t="shared" si="19"/>
        <v>0</v>
      </c>
    </row>
    <row r="161" spans="1:14" s="5" customFormat="1" ht="19.5" customHeight="1">
      <c r="A161" s="29"/>
      <c r="B161" s="30" t="s">
        <v>441</v>
      </c>
      <c r="C161" s="31" t="s">
        <v>432</v>
      </c>
      <c r="D161" s="31" t="s">
        <v>431</v>
      </c>
      <c r="E161" s="31" t="s">
        <v>439</v>
      </c>
      <c r="F161" s="31" t="s">
        <v>379</v>
      </c>
      <c r="G161" s="31" t="s">
        <v>442</v>
      </c>
      <c r="H161" s="28">
        <v>160</v>
      </c>
      <c r="I161" s="28">
        <v>160</v>
      </c>
      <c r="J161" s="28">
        <v>160</v>
      </c>
      <c r="K161" s="45">
        <f t="shared" si="15"/>
        <v>100</v>
      </c>
      <c r="M161" s="33">
        <f t="shared" si="18"/>
        <v>0</v>
      </c>
      <c r="N161" s="33">
        <f t="shared" si="19"/>
        <v>0</v>
      </c>
    </row>
    <row r="162" spans="1:14" s="5" customFormat="1" ht="48.75" customHeight="1">
      <c r="A162" s="29"/>
      <c r="B162" s="46" t="s">
        <v>175</v>
      </c>
      <c r="C162" s="31" t="s">
        <v>432</v>
      </c>
      <c r="D162" s="31" t="s">
        <v>431</v>
      </c>
      <c r="E162" s="31" t="s">
        <v>439</v>
      </c>
      <c r="F162" s="31" t="s">
        <v>482</v>
      </c>
      <c r="G162" s="31"/>
      <c r="H162" s="28">
        <f>H163</f>
        <v>3800</v>
      </c>
      <c r="I162" s="28">
        <f>I163</f>
        <v>3800</v>
      </c>
      <c r="J162" s="28">
        <f>J163</f>
        <v>3768.4</v>
      </c>
      <c r="K162" s="45">
        <f t="shared" si="15"/>
        <v>99.16842105263157</v>
      </c>
      <c r="M162" s="33">
        <f t="shared" si="18"/>
        <v>31.59999999999991</v>
      </c>
      <c r="N162" s="33">
        <f t="shared" si="19"/>
        <v>0</v>
      </c>
    </row>
    <row r="163" spans="1:14" s="5" customFormat="1" ht="21.75" customHeight="1">
      <c r="A163" s="29"/>
      <c r="B163" s="30" t="s">
        <v>441</v>
      </c>
      <c r="C163" s="31" t="s">
        <v>432</v>
      </c>
      <c r="D163" s="31" t="s">
        <v>431</v>
      </c>
      <c r="E163" s="31" t="s">
        <v>439</v>
      </c>
      <c r="F163" s="31" t="s">
        <v>482</v>
      </c>
      <c r="G163" s="31" t="s">
        <v>442</v>
      </c>
      <c r="H163" s="28">
        <v>3800</v>
      </c>
      <c r="I163" s="28">
        <v>3800</v>
      </c>
      <c r="J163" s="28">
        <v>3768.4</v>
      </c>
      <c r="K163" s="45">
        <f t="shared" si="15"/>
        <v>99.16842105263157</v>
      </c>
      <c r="M163" s="33">
        <f t="shared" si="18"/>
        <v>31.59999999999991</v>
      </c>
      <c r="N163" s="33">
        <f t="shared" si="19"/>
        <v>0</v>
      </c>
    </row>
    <row r="164" spans="1:14" s="5" customFormat="1" ht="18.75" hidden="1">
      <c r="A164" s="29"/>
      <c r="B164" s="30" t="s">
        <v>511</v>
      </c>
      <c r="C164" s="31" t="s">
        <v>432</v>
      </c>
      <c r="D164" s="31" t="s">
        <v>437</v>
      </c>
      <c r="E164" s="31"/>
      <c r="F164" s="31"/>
      <c r="G164" s="31"/>
      <c r="H164" s="28">
        <f>H165</f>
        <v>0</v>
      </c>
      <c r="I164" s="28">
        <f>I165</f>
        <v>0</v>
      </c>
      <c r="J164" s="28">
        <f>J165</f>
        <v>0</v>
      </c>
      <c r="K164" s="45" t="e">
        <f t="shared" si="15"/>
        <v>#DIV/0!</v>
      </c>
      <c r="M164" s="33">
        <f t="shared" si="18"/>
        <v>0</v>
      </c>
      <c r="N164" s="33">
        <f t="shared" si="19"/>
        <v>0</v>
      </c>
    </row>
    <row r="165" spans="1:14" s="5" customFormat="1" ht="18.75" hidden="1">
      <c r="A165" s="29"/>
      <c r="B165" s="30" t="s">
        <v>556</v>
      </c>
      <c r="C165" s="31" t="s">
        <v>432</v>
      </c>
      <c r="D165" s="31" t="s">
        <v>437</v>
      </c>
      <c r="E165" s="31" t="s">
        <v>437</v>
      </c>
      <c r="F165" s="31"/>
      <c r="G165" s="31"/>
      <c r="H165" s="28">
        <f>SUM(H166,H169)</f>
        <v>0</v>
      </c>
      <c r="I165" s="28">
        <f>SUM(I166,I169)</f>
        <v>0</v>
      </c>
      <c r="J165" s="28">
        <f>SUM(J166,J169)</f>
        <v>0</v>
      </c>
      <c r="K165" s="45" t="e">
        <f t="shared" si="15"/>
        <v>#DIV/0!</v>
      </c>
      <c r="M165" s="33">
        <f t="shared" si="18"/>
        <v>0</v>
      </c>
      <c r="N165" s="33">
        <f t="shared" si="19"/>
        <v>0</v>
      </c>
    </row>
    <row r="166" spans="1:14" s="5" customFormat="1" ht="51" customHeight="1" hidden="1">
      <c r="A166" s="29"/>
      <c r="B166" s="30" t="s">
        <v>425</v>
      </c>
      <c r="C166" s="31" t="s">
        <v>432</v>
      </c>
      <c r="D166" s="31" t="s">
        <v>437</v>
      </c>
      <c r="E166" s="31" t="s">
        <v>437</v>
      </c>
      <c r="F166" s="31" t="s">
        <v>426</v>
      </c>
      <c r="G166" s="31"/>
      <c r="H166" s="28">
        <f aca="true" t="shared" si="25" ref="H166:J167">H167</f>
        <v>0</v>
      </c>
      <c r="I166" s="28">
        <f t="shared" si="25"/>
        <v>0</v>
      </c>
      <c r="J166" s="28">
        <f t="shared" si="25"/>
        <v>0</v>
      </c>
      <c r="K166" s="45" t="e">
        <f t="shared" si="15"/>
        <v>#DIV/0!</v>
      </c>
      <c r="M166" s="33">
        <f t="shared" si="18"/>
        <v>0</v>
      </c>
      <c r="N166" s="33">
        <f t="shared" si="19"/>
        <v>0</v>
      </c>
    </row>
    <row r="167" spans="1:14" s="5" customFormat="1" ht="34.5" hidden="1">
      <c r="A167" s="29"/>
      <c r="B167" s="30" t="s">
        <v>484</v>
      </c>
      <c r="C167" s="31" t="s">
        <v>432</v>
      </c>
      <c r="D167" s="31" t="s">
        <v>437</v>
      </c>
      <c r="E167" s="31" t="s">
        <v>437</v>
      </c>
      <c r="F167" s="31" t="s">
        <v>108</v>
      </c>
      <c r="G167" s="31"/>
      <c r="H167" s="28">
        <f t="shared" si="25"/>
        <v>0</v>
      </c>
      <c r="I167" s="28">
        <f t="shared" si="25"/>
        <v>0</v>
      </c>
      <c r="J167" s="28">
        <f t="shared" si="25"/>
        <v>0</v>
      </c>
      <c r="K167" s="45" t="e">
        <f t="shared" si="15"/>
        <v>#DIV/0!</v>
      </c>
      <c r="M167" s="33">
        <f t="shared" si="18"/>
        <v>0</v>
      </c>
      <c r="N167" s="33">
        <f t="shared" si="19"/>
        <v>0</v>
      </c>
    </row>
    <row r="168" spans="1:14" s="5" customFormat="1" ht="18.75" hidden="1">
      <c r="A168" s="29"/>
      <c r="B168" s="30" t="s">
        <v>101</v>
      </c>
      <c r="C168" s="31" t="s">
        <v>432</v>
      </c>
      <c r="D168" s="31" t="s">
        <v>437</v>
      </c>
      <c r="E168" s="31" t="s">
        <v>437</v>
      </c>
      <c r="F168" s="31" t="s">
        <v>108</v>
      </c>
      <c r="G168" s="31" t="s">
        <v>102</v>
      </c>
      <c r="H168" s="28"/>
      <c r="I168" s="28"/>
      <c r="J168" s="28"/>
      <c r="K168" s="45" t="e">
        <f t="shared" si="15"/>
        <v>#DIV/0!</v>
      </c>
      <c r="M168" s="33">
        <f t="shared" si="18"/>
        <v>0</v>
      </c>
      <c r="N168" s="33">
        <f t="shared" si="19"/>
        <v>0</v>
      </c>
    </row>
    <row r="169" spans="1:14" s="5" customFormat="1" ht="18.75" customHeight="1" hidden="1">
      <c r="A169" s="29"/>
      <c r="B169" s="30" t="s">
        <v>111</v>
      </c>
      <c r="C169" s="31" t="s">
        <v>432</v>
      </c>
      <c r="D169" s="31" t="s">
        <v>437</v>
      </c>
      <c r="E169" s="31" t="s">
        <v>437</v>
      </c>
      <c r="F169" s="31" t="s">
        <v>479</v>
      </c>
      <c r="G169" s="31"/>
      <c r="H169" s="28">
        <f aca="true" t="shared" si="26" ref="H169:J170">H170</f>
        <v>0</v>
      </c>
      <c r="I169" s="28">
        <f t="shared" si="26"/>
        <v>0</v>
      </c>
      <c r="J169" s="28">
        <f t="shared" si="26"/>
        <v>0</v>
      </c>
      <c r="K169" s="45" t="e">
        <f t="shared" si="15"/>
        <v>#DIV/0!</v>
      </c>
      <c r="M169" s="33">
        <f t="shared" si="18"/>
        <v>0</v>
      </c>
      <c r="N169" s="33">
        <f t="shared" si="19"/>
        <v>0</v>
      </c>
    </row>
    <row r="170" spans="1:14" s="5" customFormat="1" ht="72" customHeight="1" hidden="1">
      <c r="A170" s="29"/>
      <c r="B170" s="30" t="s">
        <v>150</v>
      </c>
      <c r="C170" s="31" t="s">
        <v>432</v>
      </c>
      <c r="D170" s="31" t="s">
        <v>437</v>
      </c>
      <c r="E170" s="31" t="s">
        <v>437</v>
      </c>
      <c r="F170" s="31" t="s">
        <v>151</v>
      </c>
      <c r="G170" s="31"/>
      <c r="H170" s="28">
        <f t="shared" si="26"/>
        <v>0</v>
      </c>
      <c r="I170" s="28">
        <f t="shared" si="26"/>
        <v>0</v>
      </c>
      <c r="J170" s="28">
        <f t="shared" si="26"/>
        <v>0</v>
      </c>
      <c r="K170" s="45" t="e">
        <f t="shared" si="15"/>
        <v>#DIV/0!</v>
      </c>
      <c r="M170" s="33">
        <f t="shared" si="18"/>
        <v>0</v>
      </c>
      <c r="N170" s="33">
        <f t="shared" si="19"/>
        <v>0</v>
      </c>
    </row>
    <row r="171" spans="1:14" s="5" customFormat="1" ht="18.75" hidden="1">
      <c r="A171" s="29"/>
      <c r="B171" s="30" t="s">
        <v>441</v>
      </c>
      <c r="C171" s="31" t="s">
        <v>432</v>
      </c>
      <c r="D171" s="31" t="s">
        <v>437</v>
      </c>
      <c r="E171" s="31" t="s">
        <v>437</v>
      </c>
      <c r="F171" s="31" t="s">
        <v>151</v>
      </c>
      <c r="G171" s="31" t="s">
        <v>442</v>
      </c>
      <c r="H171" s="28"/>
      <c r="I171" s="28"/>
      <c r="J171" s="28"/>
      <c r="K171" s="45" t="e">
        <f t="shared" si="15"/>
        <v>#DIV/0!</v>
      </c>
      <c r="M171" s="33">
        <f t="shared" si="18"/>
        <v>0</v>
      </c>
      <c r="N171" s="33">
        <f t="shared" si="19"/>
        <v>0</v>
      </c>
    </row>
    <row r="172" spans="1:14" s="5" customFormat="1" ht="16.5" customHeight="1">
      <c r="A172" s="29"/>
      <c r="B172" s="30" t="s">
        <v>521</v>
      </c>
      <c r="C172" s="31" t="s">
        <v>432</v>
      </c>
      <c r="D172" s="31" t="s">
        <v>522</v>
      </c>
      <c r="E172" s="31"/>
      <c r="F172" s="31"/>
      <c r="G172" s="31"/>
      <c r="H172" s="28">
        <f>H173</f>
        <v>732.9</v>
      </c>
      <c r="I172" s="28">
        <f>I173</f>
        <v>732.9</v>
      </c>
      <c r="J172" s="28">
        <f>J173</f>
        <v>732.8</v>
      </c>
      <c r="K172" s="45">
        <f t="shared" si="15"/>
        <v>99.98635557374813</v>
      </c>
      <c r="M172" s="33">
        <f t="shared" si="18"/>
        <v>0.10000000000002274</v>
      </c>
      <c r="N172" s="33">
        <f t="shared" si="19"/>
        <v>0</v>
      </c>
    </row>
    <row r="173" spans="1:14" s="5" customFormat="1" ht="18.75" customHeight="1">
      <c r="A173" s="29"/>
      <c r="B173" s="30" t="s">
        <v>574</v>
      </c>
      <c r="C173" s="31" t="s">
        <v>432</v>
      </c>
      <c r="D173" s="31" t="s">
        <v>522</v>
      </c>
      <c r="E173" s="31" t="s">
        <v>522</v>
      </c>
      <c r="F173" s="31"/>
      <c r="G173" s="31"/>
      <c r="H173" s="28">
        <f>SUM(H174,H178)</f>
        <v>732.9</v>
      </c>
      <c r="I173" s="28">
        <f>SUM(I174,I178)</f>
        <v>732.9</v>
      </c>
      <c r="J173" s="28">
        <f>SUM(J174,J178)</f>
        <v>732.8</v>
      </c>
      <c r="K173" s="45">
        <f t="shared" si="15"/>
        <v>99.98635557374813</v>
      </c>
      <c r="M173" s="33">
        <f t="shared" si="18"/>
        <v>0.10000000000002274</v>
      </c>
      <c r="N173" s="33">
        <f t="shared" si="19"/>
        <v>0</v>
      </c>
    </row>
    <row r="174" spans="1:14" s="5" customFormat="1" ht="18.75">
      <c r="A174" s="29"/>
      <c r="B174" s="30" t="s">
        <v>23</v>
      </c>
      <c r="C174" s="31" t="s">
        <v>432</v>
      </c>
      <c r="D174" s="31" t="s">
        <v>522</v>
      </c>
      <c r="E174" s="31" t="s">
        <v>522</v>
      </c>
      <c r="F174" s="31" t="s">
        <v>24</v>
      </c>
      <c r="G174" s="31"/>
      <c r="H174" s="28">
        <f aca="true" t="shared" si="27" ref="H174:J176">H175</f>
        <v>169.5</v>
      </c>
      <c r="I174" s="28">
        <f t="shared" si="27"/>
        <v>169.5</v>
      </c>
      <c r="J174" s="28">
        <f t="shared" si="27"/>
        <v>169.5</v>
      </c>
      <c r="K174" s="45">
        <f t="shared" si="15"/>
        <v>100</v>
      </c>
      <c r="M174" s="33">
        <f t="shared" si="18"/>
        <v>0</v>
      </c>
      <c r="N174" s="33">
        <f t="shared" si="19"/>
        <v>0</v>
      </c>
    </row>
    <row r="175" spans="1:14" s="5" customFormat="1" ht="53.25" customHeight="1">
      <c r="A175" s="29"/>
      <c r="B175" s="30" t="s">
        <v>176</v>
      </c>
      <c r="C175" s="31" t="s">
        <v>432</v>
      </c>
      <c r="D175" s="31" t="s">
        <v>522</v>
      </c>
      <c r="E175" s="31" t="s">
        <v>522</v>
      </c>
      <c r="F175" s="31" t="s">
        <v>25</v>
      </c>
      <c r="G175" s="31"/>
      <c r="H175" s="28">
        <f t="shared" si="27"/>
        <v>169.5</v>
      </c>
      <c r="I175" s="28">
        <f t="shared" si="27"/>
        <v>169.5</v>
      </c>
      <c r="J175" s="28">
        <f t="shared" si="27"/>
        <v>169.5</v>
      </c>
      <c r="K175" s="45">
        <f t="shared" si="15"/>
        <v>100</v>
      </c>
      <c r="M175" s="33">
        <f t="shared" si="18"/>
        <v>0</v>
      </c>
      <c r="N175" s="33">
        <f t="shared" si="19"/>
        <v>0</v>
      </c>
    </row>
    <row r="176" spans="1:14" s="5" customFormat="1" ht="103.5">
      <c r="A176" s="29"/>
      <c r="B176" s="34" t="s">
        <v>177</v>
      </c>
      <c r="C176" s="31" t="s">
        <v>432</v>
      </c>
      <c r="D176" s="31" t="s">
        <v>522</v>
      </c>
      <c r="E176" s="31" t="s">
        <v>522</v>
      </c>
      <c r="F176" s="31" t="s">
        <v>178</v>
      </c>
      <c r="G176" s="31"/>
      <c r="H176" s="28">
        <f t="shared" si="27"/>
        <v>169.5</v>
      </c>
      <c r="I176" s="28">
        <f t="shared" si="27"/>
        <v>169.5</v>
      </c>
      <c r="J176" s="28">
        <f t="shared" si="27"/>
        <v>169.5</v>
      </c>
      <c r="K176" s="45">
        <f t="shared" si="15"/>
        <v>100</v>
      </c>
      <c r="M176" s="33">
        <f t="shared" si="18"/>
        <v>0</v>
      </c>
      <c r="N176" s="33">
        <f t="shared" si="19"/>
        <v>0</v>
      </c>
    </row>
    <row r="177" spans="1:14" s="5" customFormat="1" ht="22.5" customHeight="1">
      <c r="A177" s="29"/>
      <c r="B177" s="30" t="s">
        <v>441</v>
      </c>
      <c r="C177" s="31" t="s">
        <v>432</v>
      </c>
      <c r="D177" s="31" t="s">
        <v>522</v>
      </c>
      <c r="E177" s="31" t="s">
        <v>522</v>
      </c>
      <c r="F177" s="31" t="s">
        <v>178</v>
      </c>
      <c r="G177" s="31" t="s">
        <v>442</v>
      </c>
      <c r="H177" s="28">
        <v>169.5</v>
      </c>
      <c r="I177" s="28">
        <v>169.5</v>
      </c>
      <c r="J177" s="28">
        <v>169.5</v>
      </c>
      <c r="K177" s="45">
        <f t="shared" si="15"/>
        <v>100</v>
      </c>
      <c r="M177" s="33">
        <f t="shared" si="18"/>
        <v>0</v>
      </c>
      <c r="N177" s="33">
        <f t="shared" si="19"/>
        <v>0</v>
      </c>
    </row>
    <row r="178" spans="1:14" s="5" customFormat="1" ht="22.5" customHeight="1">
      <c r="A178" s="29"/>
      <c r="B178" s="30" t="s">
        <v>111</v>
      </c>
      <c r="C178" s="31" t="s">
        <v>432</v>
      </c>
      <c r="D178" s="31" t="s">
        <v>522</v>
      </c>
      <c r="E178" s="31" t="s">
        <v>522</v>
      </c>
      <c r="F178" s="31" t="s">
        <v>479</v>
      </c>
      <c r="G178" s="31"/>
      <c r="H178" s="28">
        <f aca="true" t="shared" si="28" ref="H178:J179">H179</f>
        <v>563.4</v>
      </c>
      <c r="I178" s="28">
        <f t="shared" si="28"/>
        <v>563.4</v>
      </c>
      <c r="J178" s="28">
        <f t="shared" si="28"/>
        <v>563.3</v>
      </c>
      <c r="K178" s="45">
        <f t="shared" si="15"/>
        <v>99.98225062122825</v>
      </c>
      <c r="M178" s="33">
        <f t="shared" si="18"/>
        <v>0.10000000000002274</v>
      </c>
      <c r="N178" s="33">
        <f t="shared" si="19"/>
        <v>0</v>
      </c>
    </row>
    <row r="179" spans="1:14" s="5" customFormat="1" ht="34.5" customHeight="1">
      <c r="A179" s="29"/>
      <c r="B179" s="30" t="s">
        <v>179</v>
      </c>
      <c r="C179" s="31" t="s">
        <v>432</v>
      </c>
      <c r="D179" s="31" t="s">
        <v>522</v>
      </c>
      <c r="E179" s="31" t="s">
        <v>522</v>
      </c>
      <c r="F179" s="31" t="s">
        <v>116</v>
      </c>
      <c r="G179" s="31"/>
      <c r="H179" s="28">
        <f t="shared" si="28"/>
        <v>563.4</v>
      </c>
      <c r="I179" s="28">
        <f t="shared" si="28"/>
        <v>563.4</v>
      </c>
      <c r="J179" s="28">
        <f t="shared" si="28"/>
        <v>563.3</v>
      </c>
      <c r="K179" s="45">
        <f t="shared" si="15"/>
        <v>99.98225062122825</v>
      </c>
      <c r="M179" s="33">
        <f t="shared" si="18"/>
        <v>0.10000000000002274</v>
      </c>
      <c r="N179" s="33">
        <f t="shared" si="19"/>
        <v>0</v>
      </c>
    </row>
    <row r="180" spans="1:14" s="5" customFormat="1" ht="18.75">
      <c r="A180" s="29"/>
      <c r="B180" s="30" t="s">
        <v>441</v>
      </c>
      <c r="C180" s="31" t="s">
        <v>432</v>
      </c>
      <c r="D180" s="31" t="s">
        <v>522</v>
      </c>
      <c r="E180" s="31" t="s">
        <v>522</v>
      </c>
      <c r="F180" s="31" t="s">
        <v>116</v>
      </c>
      <c r="G180" s="31" t="s">
        <v>442</v>
      </c>
      <c r="H180" s="28">
        <v>563.4</v>
      </c>
      <c r="I180" s="28">
        <v>563.4</v>
      </c>
      <c r="J180" s="28">
        <v>563.3</v>
      </c>
      <c r="K180" s="45">
        <f t="shared" si="15"/>
        <v>99.98225062122825</v>
      </c>
      <c r="M180" s="33">
        <f t="shared" si="18"/>
        <v>0.10000000000002274</v>
      </c>
      <c r="N180" s="33">
        <f t="shared" si="19"/>
        <v>0</v>
      </c>
    </row>
    <row r="181" spans="1:14" s="5" customFormat="1" ht="18.75">
      <c r="A181" s="29"/>
      <c r="B181" s="30" t="s">
        <v>490</v>
      </c>
      <c r="C181" s="31" t="s">
        <v>432</v>
      </c>
      <c r="D181" s="31" t="s">
        <v>470</v>
      </c>
      <c r="E181" s="31"/>
      <c r="F181" s="31"/>
      <c r="G181" s="31"/>
      <c r="H181" s="28">
        <f>SUM(H182,H187,H227,H243)</f>
        <v>60128.9</v>
      </c>
      <c r="I181" s="28">
        <f>SUM(I182,I187,I227,I243)</f>
        <v>60288.9</v>
      </c>
      <c r="J181" s="28">
        <f>SUM(J182,J187,J227,J243)</f>
        <v>59180.2</v>
      </c>
      <c r="K181" s="45">
        <f t="shared" si="15"/>
        <v>98.16102134887184</v>
      </c>
      <c r="M181" s="33">
        <f t="shared" si="18"/>
        <v>1108.7000000000044</v>
      </c>
      <c r="N181" s="33">
        <f t="shared" si="19"/>
        <v>-160</v>
      </c>
    </row>
    <row r="182" spans="1:14" s="5" customFormat="1" ht="18.75">
      <c r="A182" s="29"/>
      <c r="B182" s="30" t="s">
        <v>491</v>
      </c>
      <c r="C182" s="31" t="s">
        <v>432</v>
      </c>
      <c r="D182" s="31" t="s">
        <v>470</v>
      </c>
      <c r="E182" s="31" t="s">
        <v>418</v>
      </c>
      <c r="F182" s="31"/>
      <c r="G182" s="31"/>
      <c r="H182" s="28">
        <f aca="true" t="shared" si="29" ref="H182:J185">H183</f>
        <v>3835.8</v>
      </c>
      <c r="I182" s="28">
        <f t="shared" si="29"/>
        <v>3835.8</v>
      </c>
      <c r="J182" s="28">
        <f t="shared" si="29"/>
        <v>3835.8</v>
      </c>
      <c r="K182" s="45">
        <f t="shared" si="15"/>
        <v>100</v>
      </c>
      <c r="M182" s="33">
        <f t="shared" si="18"/>
        <v>0</v>
      </c>
      <c r="N182" s="33">
        <f t="shared" si="19"/>
        <v>0</v>
      </c>
    </row>
    <row r="183" spans="1:14" s="5" customFormat="1" ht="18.75">
      <c r="A183" s="29"/>
      <c r="B183" s="30" t="s">
        <v>492</v>
      </c>
      <c r="C183" s="31" t="s">
        <v>432</v>
      </c>
      <c r="D183" s="31" t="s">
        <v>470</v>
      </c>
      <c r="E183" s="31" t="s">
        <v>418</v>
      </c>
      <c r="F183" s="31" t="s">
        <v>493</v>
      </c>
      <c r="G183" s="31"/>
      <c r="H183" s="28">
        <f t="shared" si="29"/>
        <v>3835.8</v>
      </c>
      <c r="I183" s="28">
        <f t="shared" si="29"/>
        <v>3835.8</v>
      </c>
      <c r="J183" s="28">
        <f t="shared" si="29"/>
        <v>3835.8</v>
      </c>
      <c r="K183" s="45">
        <f t="shared" si="15"/>
        <v>100</v>
      </c>
      <c r="M183" s="33">
        <f t="shared" si="18"/>
        <v>0</v>
      </c>
      <c r="N183" s="33">
        <f t="shared" si="19"/>
        <v>0</v>
      </c>
    </row>
    <row r="184" spans="1:14" s="5" customFormat="1" ht="88.5" customHeight="1">
      <c r="A184" s="29"/>
      <c r="B184" s="34" t="s">
        <v>180</v>
      </c>
      <c r="C184" s="31" t="s">
        <v>432</v>
      </c>
      <c r="D184" s="31" t="s">
        <v>470</v>
      </c>
      <c r="E184" s="31" t="s">
        <v>418</v>
      </c>
      <c r="F184" s="31" t="s">
        <v>85</v>
      </c>
      <c r="G184" s="31"/>
      <c r="H184" s="28">
        <f t="shared" si="29"/>
        <v>3835.8</v>
      </c>
      <c r="I184" s="28">
        <f t="shared" si="29"/>
        <v>3835.8</v>
      </c>
      <c r="J184" s="28">
        <f t="shared" si="29"/>
        <v>3835.8</v>
      </c>
      <c r="K184" s="45">
        <f t="shared" si="15"/>
        <v>100</v>
      </c>
      <c r="M184" s="33">
        <f t="shared" si="18"/>
        <v>0</v>
      </c>
      <c r="N184" s="33">
        <f t="shared" si="19"/>
        <v>0</v>
      </c>
    </row>
    <row r="185" spans="1:14" s="5" customFormat="1" ht="17.25" customHeight="1">
      <c r="A185" s="29"/>
      <c r="B185" s="34" t="s">
        <v>181</v>
      </c>
      <c r="C185" s="31" t="s">
        <v>432</v>
      </c>
      <c r="D185" s="31" t="s">
        <v>470</v>
      </c>
      <c r="E185" s="31" t="s">
        <v>418</v>
      </c>
      <c r="F185" s="31" t="s">
        <v>366</v>
      </c>
      <c r="G185" s="31"/>
      <c r="H185" s="28">
        <f t="shared" si="29"/>
        <v>3835.8</v>
      </c>
      <c r="I185" s="28">
        <f t="shared" si="29"/>
        <v>3835.8</v>
      </c>
      <c r="J185" s="28">
        <f t="shared" si="29"/>
        <v>3835.8</v>
      </c>
      <c r="K185" s="45">
        <f t="shared" si="15"/>
        <v>100</v>
      </c>
      <c r="M185" s="33">
        <f t="shared" si="18"/>
        <v>0</v>
      </c>
      <c r="N185" s="33">
        <f t="shared" si="19"/>
        <v>0</v>
      </c>
    </row>
    <row r="186" spans="1:14" s="5" customFormat="1" ht="18.75">
      <c r="A186" s="29"/>
      <c r="B186" s="30" t="s">
        <v>464</v>
      </c>
      <c r="C186" s="31" t="s">
        <v>432</v>
      </c>
      <c r="D186" s="31" t="s">
        <v>470</v>
      </c>
      <c r="E186" s="31" t="s">
        <v>418</v>
      </c>
      <c r="F186" s="31" t="s">
        <v>366</v>
      </c>
      <c r="G186" s="31" t="s">
        <v>463</v>
      </c>
      <c r="H186" s="28">
        <v>3835.8</v>
      </c>
      <c r="I186" s="28">
        <v>3835.8</v>
      </c>
      <c r="J186" s="28">
        <v>3835.8</v>
      </c>
      <c r="K186" s="45">
        <f t="shared" si="15"/>
        <v>100</v>
      </c>
      <c r="M186" s="33">
        <f t="shared" si="18"/>
        <v>0</v>
      </c>
      <c r="N186" s="33">
        <f t="shared" si="19"/>
        <v>0</v>
      </c>
    </row>
    <row r="187" spans="1:14" s="5" customFormat="1" ht="18.75">
      <c r="A187" s="29"/>
      <c r="B187" s="30" t="s">
        <v>494</v>
      </c>
      <c r="C187" s="31" t="s">
        <v>432</v>
      </c>
      <c r="D187" s="31" t="s">
        <v>470</v>
      </c>
      <c r="E187" s="31" t="s">
        <v>419</v>
      </c>
      <c r="F187" s="31"/>
      <c r="G187" s="31"/>
      <c r="H187" s="28">
        <f>SUM(H188,H194,H202,H219)</f>
        <v>46827</v>
      </c>
      <c r="I187" s="28">
        <f>SUM(I188,I194,I202,I219)</f>
        <v>46987</v>
      </c>
      <c r="J187" s="28">
        <f>SUM(J188,J194,J202,J219)</f>
        <v>46536.6</v>
      </c>
      <c r="K187" s="45">
        <f t="shared" si="15"/>
        <v>99.0414369932109</v>
      </c>
      <c r="M187" s="33">
        <f t="shared" si="18"/>
        <v>450.40000000000146</v>
      </c>
      <c r="N187" s="33">
        <f t="shared" si="19"/>
        <v>-160</v>
      </c>
    </row>
    <row r="188" spans="1:14" s="5" customFormat="1" ht="18.75">
      <c r="A188" s="29"/>
      <c r="B188" s="30" t="s">
        <v>438</v>
      </c>
      <c r="C188" s="31" t="s">
        <v>432</v>
      </c>
      <c r="D188" s="31" t="s">
        <v>470</v>
      </c>
      <c r="E188" s="31" t="s">
        <v>419</v>
      </c>
      <c r="F188" s="31" t="s">
        <v>440</v>
      </c>
      <c r="G188" s="31"/>
      <c r="H188" s="28">
        <f>H189+H192</f>
        <v>2700</v>
      </c>
      <c r="I188" s="28">
        <f>I189+I192</f>
        <v>2860</v>
      </c>
      <c r="J188" s="28">
        <f>J189+J192</f>
        <v>2842.9</v>
      </c>
      <c r="K188" s="45">
        <f t="shared" si="15"/>
        <v>99.4020979020979</v>
      </c>
      <c r="M188" s="33">
        <f t="shared" si="18"/>
        <v>17.09999999999991</v>
      </c>
      <c r="N188" s="33">
        <f t="shared" si="19"/>
        <v>-160</v>
      </c>
    </row>
    <row r="189" spans="1:14" s="5" customFormat="1" ht="16.5" customHeight="1">
      <c r="A189" s="29"/>
      <c r="B189" s="30" t="s">
        <v>153</v>
      </c>
      <c r="C189" s="31" t="s">
        <v>432</v>
      </c>
      <c r="D189" s="31" t="s">
        <v>470</v>
      </c>
      <c r="E189" s="31" t="s">
        <v>419</v>
      </c>
      <c r="F189" s="31" t="s">
        <v>154</v>
      </c>
      <c r="G189" s="31"/>
      <c r="H189" s="28">
        <f aca="true" t="shared" si="30" ref="H189:J190">H190</f>
        <v>2700</v>
      </c>
      <c r="I189" s="28">
        <f t="shared" si="30"/>
        <v>2700</v>
      </c>
      <c r="J189" s="28">
        <f t="shared" si="30"/>
        <v>2683.8</v>
      </c>
      <c r="K189" s="45">
        <f aca="true" t="shared" si="31" ref="K189:K254">J189*100/I189</f>
        <v>99.4</v>
      </c>
      <c r="M189" s="33">
        <f t="shared" si="18"/>
        <v>16.199999999999818</v>
      </c>
      <c r="N189" s="33">
        <f t="shared" si="19"/>
        <v>0</v>
      </c>
    </row>
    <row r="190" spans="1:14" s="5" customFormat="1" ht="34.5">
      <c r="A190" s="29"/>
      <c r="B190" s="30" t="s">
        <v>182</v>
      </c>
      <c r="C190" s="31" t="s">
        <v>432</v>
      </c>
      <c r="D190" s="31" t="s">
        <v>470</v>
      </c>
      <c r="E190" s="31" t="s">
        <v>419</v>
      </c>
      <c r="F190" s="31" t="s">
        <v>183</v>
      </c>
      <c r="G190" s="31"/>
      <c r="H190" s="28">
        <f t="shared" si="30"/>
        <v>2700</v>
      </c>
      <c r="I190" s="28">
        <f t="shared" si="30"/>
        <v>2700</v>
      </c>
      <c r="J190" s="28">
        <f t="shared" si="30"/>
        <v>2683.8</v>
      </c>
      <c r="K190" s="45">
        <f t="shared" si="31"/>
        <v>99.4</v>
      </c>
      <c r="M190" s="33">
        <f t="shared" si="18"/>
        <v>16.199999999999818</v>
      </c>
      <c r="N190" s="33">
        <f t="shared" si="19"/>
        <v>0</v>
      </c>
    </row>
    <row r="191" spans="1:14" s="5" customFormat="1" ht="18.75">
      <c r="A191" s="29"/>
      <c r="B191" s="30" t="s">
        <v>464</v>
      </c>
      <c r="C191" s="31" t="s">
        <v>432</v>
      </c>
      <c r="D191" s="31" t="s">
        <v>470</v>
      </c>
      <c r="E191" s="31" t="s">
        <v>419</v>
      </c>
      <c r="F191" s="31" t="s">
        <v>183</v>
      </c>
      <c r="G191" s="31" t="s">
        <v>463</v>
      </c>
      <c r="H191" s="28">
        <v>2700</v>
      </c>
      <c r="I191" s="28">
        <v>2700</v>
      </c>
      <c r="J191" s="28">
        <v>2683.8</v>
      </c>
      <c r="K191" s="45">
        <f t="shared" si="31"/>
        <v>99.4</v>
      </c>
      <c r="M191" s="33">
        <f t="shared" si="18"/>
        <v>16.199999999999818</v>
      </c>
      <c r="N191" s="33">
        <f t="shared" si="19"/>
        <v>0</v>
      </c>
    </row>
    <row r="192" spans="1:14" s="5" customFormat="1" ht="18.75">
      <c r="A192" s="29"/>
      <c r="B192" s="30" t="s">
        <v>110</v>
      </c>
      <c r="C192" s="31" t="s">
        <v>432</v>
      </c>
      <c r="D192" s="31" t="s">
        <v>470</v>
      </c>
      <c r="E192" s="31" t="s">
        <v>419</v>
      </c>
      <c r="F192" s="31" t="s">
        <v>109</v>
      </c>
      <c r="G192" s="31"/>
      <c r="H192" s="28">
        <f>H193</f>
        <v>0</v>
      </c>
      <c r="I192" s="28">
        <f>I193</f>
        <v>160</v>
      </c>
      <c r="J192" s="28">
        <f>J193</f>
        <v>159.1</v>
      </c>
      <c r="K192" s="45">
        <f t="shared" si="31"/>
        <v>99.4375</v>
      </c>
      <c r="M192" s="33">
        <f t="shared" si="18"/>
        <v>0.9000000000000057</v>
      </c>
      <c r="N192" s="33">
        <f t="shared" si="19"/>
        <v>-160</v>
      </c>
    </row>
    <row r="193" spans="1:14" s="5" customFormat="1" ht="18.75">
      <c r="A193" s="29"/>
      <c r="B193" s="30" t="s">
        <v>464</v>
      </c>
      <c r="C193" s="31" t="s">
        <v>432</v>
      </c>
      <c r="D193" s="31" t="s">
        <v>470</v>
      </c>
      <c r="E193" s="31" t="s">
        <v>419</v>
      </c>
      <c r="F193" s="31" t="s">
        <v>109</v>
      </c>
      <c r="G193" s="31" t="s">
        <v>463</v>
      </c>
      <c r="H193" s="28">
        <v>0</v>
      </c>
      <c r="I193" s="28">
        <v>160</v>
      </c>
      <c r="J193" s="28">
        <v>159.1</v>
      </c>
      <c r="K193" s="45">
        <f t="shared" si="31"/>
        <v>99.4375</v>
      </c>
      <c r="M193" s="33">
        <f t="shared" si="18"/>
        <v>0.9000000000000057</v>
      </c>
      <c r="N193" s="33">
        <f t="shared" si="19"/>
        <v>-160</v>
      </c>
    </row>
    <row r="194" spans="1:14" s="5" customFormat="1" ht="69">
      <c r="A194" s="29"/>
      <c r="B194" s="30" t="s">
        <v>184</v>
      </c>
      <c r="C194" s="31" t="s">
        <v>432</v>
      </c>
      <c r="D194" s="31" t="s">
        <v>470</v>
      </c>
      <c r="E194" s="31" t="s">
        <v>419</v>
      </c>
      <c r="F194" s="31" t="s">
        <v>185</v>
      </c>
      <c r="G194" s="31"/>
      <c r="H194" s="28">
        <f>H195</f>
        <v>604.9</v>
      </c>
      <c r="I194" s="28">
        <f>I195</f>
        <v>604.9</v>
      </c>
      <c r="J194" s="28">
        <f>J195</f>
        <v>595.6</v>
      </c>
      <c r="K194" s="45">
        <f t="shared" si="31"/>
        <v>98.46255579434617</v>
      </c>
      <c r="M194" s="33">
        <f t="shared" si="18"/>
        <v>9.299999999999955</v>
      </c>
      <c r="N194" s="33">
        <f t="shared" si="19"/>
        <v>0</v>
      </c>
    </row>
    <row r="195" spans="1:14" s="5" customFormat="1" ht="69">
      <c r="A195" s="29"/>
      <c r="B195" s="34" t="s">
        <v>186</v>
      </c>
      <c r="C195" s="31" t="s">
        <v>432</v>
      </c>
      <c r="D195" s="31" t="s">
        <v>470</v>
      </c>
      <c r="E195" s="31" t="s">
        <v>419</v>
      </c>
      <c r="F195" s="31" t="s">
        <v>187</v>
      </c>
      <c r="G195" s="31"/>
      <c r="H195" s="28">
        <f>H196+H198+H200</f>
        <v>604.9</v>
      </c>
      <c r="I195" s="28">
        <f>I196+I198+I200</f>
        <v>604.9</v>
      </c>
      <c r="J195" s="28">
        <f>J196+J198+J200</f>
        <v>595.6</v>
      </c>
      <c r="K195" s="45">
        <f t="shared" si="31"/>
        <v>98.46255579434617</v>
      </c>
      <c r="M195" s="33">
        <f t="shared" si="18"/>
        <v>9.299999999999955</v>
      </c>
      <c r="N195" s="33">
        <f t="shared" si="19"/>
        <v>0</v>
      </c>
    </row>
    <row r="196" spans="1:14" s="5" customFormat="1" ht="69">
      <c r="A196" s="29"/>
      <c r="B196" s="30" t="s">
        <v>188</v>
      </c>
      <c r="C196" s="31" t="s">
        <v>432</v>
      </c>
      <c r="D196" s="31" t="s">
        <v>470</v>
      </c>
      <c r="E196" s="31" t="s">
        <v>419</v>
      </c>
      <c r="F196" s="31" t="s">
        <v>189</v>
      </c>
      <c r="G196" s="31"/>
      <c r="H196" s="28">
        <f>H197</f>
        <v>224.7</v>
      </c>
      <c r="I196" s="28">
        <f>I197</f>
        <v>224.7</v>
      </c>
      <c r="J196" s="28">
        <f>J197</f>
        <v>224.6</v>
      </c>
      <c r="K196" s="45">
        <f t="shared" si="31"/>
        <v>99.95549621717846</v>
      </c>
      <c r="M196" s="33">
        <f t="shared" si="18"/>
        <v>0.09999999999999432</v>
      </c>
      <c r="N196" s="33">
        <f t="shared" si="19"/>
        <v>0</v>
      </c>
    </row>
    <row r="197" spans="1:14" s="5" customFormat="1" ht="18.75">
      <c r="A197" s="29"/>
      <c r="B197" s="30" t="s">
        <v>464</v>
      </c>
      <c r="C197" s="31" t="s">
        <v>432</v>
      </c>
      <c r="D197" s="31" t="s">
        <v>470</v>
      </c>
      <c r="E197" s="31" t="s">
        <v>419</v>
      </c>
      <c r="F197" s="31" t="s">
        <v>190</v>
      </c>
      <c r="G197" s="31" t="s">
        <v>463</v>
      </c>
      <c r="H197" s="28">
        <v>224.7</v>
      </c>
      <c r="I197" s="28">
        <v>224.7</v>
      </c>
      <c r="J197" s="28">
        <v>224.6</v>
      </c>
      <c r="K197" s="45">
        <f t="shared" si="31"/>
        <v>99.95549621717846</v>
      </c>
      <c r="M197" s="33">
        <f t="shared" si="18"/>
        <v>0.09999999999999432</v>
      </c>
      <c r="N197" s="33">
        <f t="shared" si="19"/>
        <v>0</v>
      </c>
    </row>
    <row r="198" spans="1:14" s="5" customFormat="1" ht="69">
      <c r="A198" s="29"/>
      <c r="B198" s="30" t="s">
        <v>191</v>
      </c>
      <c r="C198" s="31" t="s">
        <v>432</v>
      </c>
      <c r="D198" s="31" t="s">
        <v>470</v>
      </c>
      <c r="E198" s="31" t="s">
        <v>419</v>
      </c>
      <c r="F198" s="31" t="s">
        <v>192</v>
      </c>
      <c r="G198" s="31"/>
      <c r="H198" s="28">
        <f>H199</f>
        <v>190.1</v>
      </c>
      <c r="I198" s="28">
        <f>I199</f>
        <v>190.1</v>
      </c>
      <c r="J198" s="28">
        <f>J199</f>
        <v>190.1</v>
      </c>
      <c r="K198" s="45">
        <f t="shared" si="31"/>
        <v>100</v>
      </c>
      <c r="M198" s="33">
        <f t="shared" si="18"/>
        <v>0</v>
      </c>
      <c r="N198" s="33">
        <f t="shared" si="19"/>
        <v>0</v>
      </c>
    </row>
    <row r="199" spans="1:14" s="5" customFormat="1" ht="18.75">
      <c r="A199" s="29"/>
      <c r="B199" s="30" t="s">
        <v>464</v>
      </c>
      <c r="C199" s="31" t="s">
        <v>432</v>
      </c>
      <c r="D199" s="31" t="s">
        <v>470</v>
      </c>
      <c r="E199" s="31" t="s">
        <v>419</v>
      </c>
      <c r="F199" s="31" t="s">
        <v>192</v>
      </c>
      <c r="G199" s="31" t="s">
        <v>463</v>
      </c>
      <c r="H199" s="28">
        <v>190.1</v>
      </c>
      <c r="I199" s="28">
        <v>190.1</v>
      </c>
      <c r="J199" s="28">
        <v>190.1</v>
      </c>
      <c r="K199" s="45">
        <f t="shared" si="31"/>
        <v>100</v>
      </c>
      <c r="M199" s="33">
        <f t="shared" si="18"/>
        <v>0</v>
      </c>
      <c r="N199" s="33">
        <f t="shared" si="19"/>
        <v>0</v>
      </c>
    </row>
    <row r="200" spans="1:14" s="5" customFormat="1" ht="90" customHeight="1">
      <c r="A200" s="29"/>
      <c r="B200" s="34" t="s">
        <v>193</v>
      </c>
      <c r="C200" s="31" t="s">
        <v>432</v>
      </c>
      <c r="D200" s="31" t="s">
        <v>470</v>
      </c>
      <c r="E200" s="31" t="s">
        <v>419</v>
      </c>
      <c r="F200" s="31" t="s">
        <v>194</v>
      </c>
      <c r="G200" s="31"/>
      <c r="H200" s="28">
        <f>H201</f>
        <v>190.1</v>
      </c>
      <c r="I200" s="28">
        <f>I201</f>
        <v>190.1</v>
      </c>
      <c r="J200" s="28">
        <f>J201</f>
        <v>180.9</v>
      </c>
      <c r="K200" s="45">
        <f t="shared" si="31"/>
        <v>95.16044187269858</v>
      </c>
      <c r="M200" s="33">
        <f t="shared" si="18"/>
        <v>9.199999999999989</v>
      </c>
      <c r="N200" s="33">
        <f t="shared" si="19"/>
        <v>0</v>
      </c>
    </row>
    <row r="201" spans="1:14" s="5" customFormat="1" ht="18.75">
      <c r="A201" s="29"/>
      <c r="B201" s="30" t="s">
        <v>464</v>
      </c>
      <c r="C201" s="31" t="s">
        <v>432</v>
      </c>
      <c r="D201" s="31" t="s">
        <v>470</v>
      </c>
      <c r="E201" s="31" t="s">
        <v>419</v>
      </c>
      <c r="F201" s="31" t="s">
        <v>194</v>
      </c>
      <c r="G201" s="31" t="s">
        <v>463</v>
      </c>
      <c r="H201" s="28">
        <v>190.1</v>
      </c>
      <c r="I201" s="28">
        <v>190.1</v>
      </c>
      <c r="J201" s="28">
        <v>180.9</v>
      </c>
      <c r="K201" s="45">
        <f t="shared" si="31"/>
        <v>95.16044187269858</v>
      </c>
      <c r="M201" s="33">
        <f t="shared" si="18"/>
        <v>9.199999999999989</v>
      </c>
      <c r="N201" s="33">
        <f t="shared" si="19"/>
        <v>0</v>
      </c>
    </row>
    <row r="202" spans="1:14" s="5" customFormat="1" ht="18.75">
      <c r="A202" s="29"/>
      <c r="B202" s="30" t="s">
        <v>495</v>
      </c>
      <c r="C202" s="31" t="s">
        <v>432</v>
      </c>
      <c r="D202" s="31" t="s">
        <v>470</v>
      </c>
      <c r="E202" s="31" t="s">
        <v>419</v>
      </c>
      <c r="F202" s="31" t="s">
        <v>496</v>
      </c>
      <c r="G202" s="31"/>
      <c r="H202" s="28">
        <f>SUM(H203,H207,H210,H213,H216)</f>
        <v>41123.4</v>
      </c>
      <c r="I202" s="28">
        <f>SUM(I203,I207,I210,I213,I216)</f>
        <v>41123.4</v>
      </c>
      <c r="J202" s="28">
        <f>SUM(J203,J207,J210,J213,J216)</f>
        <v>40839.7</v>
      </c>
      <c r="K202" s="45">
        <f t="shared" si="31"/>
        <v>99.31012513556757</v>
      </c>
      <c r="L202" s="32"/>
      <c r="M202" s="33">
        <f aca="true" t="shared" si="32" ref="M202:M265">I202-J202</f>
        <v>283.70000000000437</v>
      </c>
      <c r="N202" s="33">
        <f aca="true" t="shared" si="33" ref="N202:N265">H202-I202</f>
        <v>0</v>
      </c>
    </row>
    <row r="203" spans="1:14" s="5" customFormat="1" ht="71.25" customHeight="1">
      <c r="A203" s="29"/>
      <c r="B203" s="30" t="s">
        <v>625</v>
      </c>
      <c r="C203" s="31" t="s">
        <v>432</v>
      </c>
      <c r="D203" s="31" t="s">
        <v>470</v>
      </c>
      <c r="E203" s="31" t="s">
        <v>419</v>
      </c>
      <c r="F203" s="31" t="s">
        <v>497</v>
      </c>
      <c r="G203" s="31"/>
      <c r="H203" s="28">
        <f>H204</f>
        <v>10699.5</v>
      </c>
      <c r="I203" s="28">
        <f>I204</f>
        <v>10699.5</v>
      </c>
      <c r="J203" s="28">
        <f>J204</f>
        <v>10690.8</v>
      </c>
      <c r="K203" s="45">
        <f t="shared" si="31"/>
        <v>99.91868778914903</v>
      </c>
      <c r="M203" s="33">
        <f t="shared" si="32"/>
        <v>8.700000000000728</v>
      </c>
      <c r="N203" s="33">
        <f t="shared" si="33"/>
        <v>0</v>
      </c>
    </row>
    <row r="204" spans="1:14" s="5" customFormat="1" ht="34.5">
      <c r="A204" s="29"/>
      <c r="B204" s="30" t="s">
        <v>368</v>
      </c>
      <c r="C204" s="31" t="s">
        <v>432</v>
      </c>
      <c r="D204" s="31" t="s">
        <v>470</v>
      </c>
      <c r="E204" s="31" t="s">
        <v>419</v>
      </c>
      <c r="F204" s="31" t="s">
        <v>367</v>
      </c>
      <c r="G204" s="31"/>
      <c r="H204" s="28">
        <f>SUM(H205:H206)</f>
        <v>10699.5</v>
      </c>
      <c r="I204" s="28">
        <f>SUM(I205:I206)</f>
        <v>10699.5</v>
      </c>
      <c r="J204" s="28">
        <f>SUM(J205:J206)</f>
        <v>10690.8</v>
      </c>
      <c r="K204" s="45">
        <f t="shared" si="31"/>
        <v>99.91868778914903</v>
      </c>
      <c r="M204" s="33">
        <f t="shared" si="32"/>
        <v>8.700000000000728</v>
      </c>
      <c r="N204" s="33">
        <f t="shared" si="33"/>
        <v>0</v>
      </c>
    </row>
    <row r="205" spans="1:14" s="5" customFormat="1" ht="18" customHeight="1" hidden="1">
      <c r="A205" s="29"/>
      <c r="B205" s="30" t="s">
        <v>498</v>
      </c>
      <c r="C205" s="31" t="s">
        <v>432</v>
      </c>
      <c r="D205" s="31" t="s">
        <v>470</v>
      </c>
      <c r="E205" s="31" t="s">
        <v>419</v>
      </c>
      <c r="F205" s="31" t="s">
        <v>367</v>
      </c>
      <c r="G205" s="31" t="s">
        <v>499</v>
      </c>
      <c r="H205" s="28"/>
      <c r="I205" s="28"/>
      <c r="J205" s="28"/>
      <c r="K205" s="45" t="e">
        <f t="shared" si="31"/>
        <v>#DIV/0!</v>
      </c>
      <c r="M205" s="33">
        <f t="shared" si="32"/>
        <v>0</v>
      </c>
      <c r="N205" s="33">
        <f t="shared" si="33"/>
        <v>0</v>
      </c>
    </row>
    <row r="206" spans="1:14" s="5" customFormat="1" ht="18" customHeight="1">
      <c r="A206" s="29"/>
      <c r="B206" s="30" t="s">
        <v>441</v>
      </c>
      <c r="C206" s="31" t="s">
        <v>432</v>
      </c>
      <c r="D206" s="31" t="s">
        <v>470</v>
      </c>
      <c r="E206" s="31" t="s">
        <v>419</v>
      </c>
      <c r="F206" s="31" t="s">
        <v>367</v>
      </c>
      <c r="G206" s="31" t="s">
        <v>442</v>
      </c>
      <c r="H206" s="28">
        <v>10699.5</v>
      </c>
      <c r="I206" s="28">
        <v>10699.5</v>
      </c>
      <c r="J206" s="28">
        <v>10690.8</v>
      </c>
      <c r="K206" s="45">
        <f t="shared" si="31"/>
        <v>99.91868778914903</v>
      </c>
      <c r="M206" s="33">
        <f t="shared" si="32"/>
        <v>8.700000000000728</v>
      </c>
      <c r="N206" s="33">
        <f t="shared" si="33"/>
        <v>0</v>
      </c>
    </row>
    <row r="207" spans="1:14" s="5" customFormat="1" ht="105.75" customHeight="1">
      <c r="A207" s="29"/>
      <c r="B207" s="34" t="s">
        <v>195</v>
      </c>
      <c r="C207" s="31" t="s">
        <v>432</v>
      </c>
      <c r="D207" s="31" t="s">
        <v>470</v>
      </c>
      <c r="E207" s="31" t="s">
        <v>419</v>
      </c>
      <c r="F207" s="31" t="s">
        <v>196</v>
      </c>
      <c r="G207" s="31"/>
      <c r="H207" s="28">
        <f aca="true" t="shared" si="34" ref="H207:J208">H208</f>
        <v>1143</v>
      </c>
      <c r="I207" s="28">
        <f t="shared" si="34"/>
        <v>1143</v>
      </c>
      <c r="J207" s="28">
        <f t="shared" si="34"/>
        <v>1143</v>
      </c>
      <c r="K207" s="45">
        <f t="shared" si="31"/>
        <v>100</v>
      </c>
      <c r="M207" s="33">
        <f t="shared" si="32"/>
        <v>0</v>
      </c>
      <c r="N207" s="33">
        <f t="shared" si="33"/>
        <v>0</v>
      </c>
    </row>
    <row r="208" spans="1:14" s="5" customFormat="1" ht="72" customHeight="1">
      <c r="A208" s="29"/>
      <c r="B208" s="30" t="s">
        <v>626</v>
      </c>
      <c r="C208" s="31" t="s">
        <v>432</v>
      </c>
      <c r="D208" s="31" t="s">
        <v>470</v>
      </c>
      <c r="E208" s="31" t="s">
        <v>419</v>
      </c>
      <c r="F208" s="31" t="s">
        <v>197</v>
      </c>
      <c r="G208" s="31"/>
      <c r="H208" s="28">
        <f t="shared" si="34"/>
        <v>1143</v>
      </c>
      <c r="I208" s="28">
        <f t="shared" si="34"/>
        <v>1143</v>
      </c>
      <c r="J208" s="28">
        <f t="shared" si="34"/>
        <v>1143</v>
      </c>
      <c r="K208" s="45">
        <f t="shared" si="31"/>
        <v>100</v>
      </c>
      <c r="M208" s="33">
        <f t="shared" si="32"/>
        <v>0</v>
      </c>
      <c r="N208" s="33">
        <f t="shared" si="33"/>
        <v>0</v>
      </c>
    </row>
    <row r="209" spans="1:14" s="5" customFormat="1" ht="18" customHeight="1">
      <c r="A209" s="29"/>
      <c r="B209" s="30" t="s">
        <v>464</v>
      </c>
      <c r="C209" s="31" t="s">
        <v>432</v>
      </c>
      <c r="D209" s="31" t="s">
        <v>470</v>
      </c>
      <c r="E209" s="31" t="s">
        <v>419</v>
      </c>
      <c r="F209" s="31" t="s">
        <v>197</v>
      </c>
      <c r="G209" s="31" t="s">
        <v>463</v>
      </c>
      <c r="H209" s="28">
        <v>1143</v>
      </c>
      <c r="I209" s="28">
        <v>1143</v>
      </c>
      <c r="J209" s="28">
        <v>1143</v>
      </c>
      <c r="K209" s="45">
        <f t="shared" si="31"/>
        <v>100</v>
      </c>
      <c r="M209" s="33">
        <f t="shared" si="32"/>
        <v>0</v>
      </c>
      <c r="N209" s="33">
        <f t="shared" si="33"/>
        <v>0</v>
      </c>
    </row>
    <row r="210" spans="1:14" s="5" customFormat="1" ht="86.25">
      <c r="A210" s="29"/>
      <c r="B210" s="34" t="s">
        <v>198</v>
      </c>
      <c r="C210" s="31" t="s">
        <v>432</v>
      </c>
      <c r="D210" s="31" t="s">
        <v>470</v>
      </c>
      <c r="E210" s="31" t="s">
        <v>419</v>
      </c>
      <c r="F210" s="31" t="s">
        <v>112</v>
      </c>
      <c r="G210" s="31"/>
      <c r="H210" s="28">
        <f aca="true" t="shared" si="35" ref="H210:J217">H211</f>
        <v>4530.9</v>
      </c>
      <c r="I210" s="28">
        <f t="shared" si="35"/>
        <v>4530.9</v>
      </c>
      <c r="J210" s="28">
        <f t="shared" si="35"/>
        <v>4530.9</v>
      </c>
      <c r="K210" s="45">
        <f t="shared" si="31"/>
        <v>100</v>
      </c>
      <c r="M210" s="33">
        <f t="shared" si="32"/>
        <v>0</v>
      </c>
      <c r="N210" s="33">
        <f t="shared" si="33"/>
        <v>0</v>
      </c>
    </row>
    <row r="211" spans="1:14" s="5" customFormat="1" ht="33" customHeight="1">
      <c r="A211" s="29"/>
      <c r="B211" s="30" t="s">
        <v>370</v>
      </c>
      <c r="C211" s="31" t="s">
        <v>432</v>
      </c>
      <c r="D211" s="31" t="s">
        <v>470</v>
      </c>
      <c r="E211" s="31" t="s">
        <v>419</v>
      </c>
      <c r="F211" s="31" t="s">
        <v>369</v>
      </c>
      <c r="G211" s="31"/>
      <c r="H211" s="28">
        <f t="shared" si="35"/>
        <v>4530.9</v>
      </c>
      <c r="I211" s="28">
        <f t="shared" si="35"/>
        <v>4530.9</v>
      </c>
      <c r="J211" s="28">
        <f t="shared" si="35"/>
        <v>4530.9</v>
      </c>
      <c r="K211" s="45">
        <f t="shared" si="31"/>
        <v>100</v>
      </c>
      <c r="M211" s="33">
        <f t="shared" si="32"/>
        <v>0</v>
      </c>
      <c r="N211" s="33">
        <f t="shared" si="33"/>
        <v>0</v>
      </c>
    </row>
    <row r="212" spans="1:14" s="5" customFormat="1" ht="18" customHeight="1">
      <c r="A212" s="29"/>
      <c r="B212" s="30" t="s">
        <v>441</v>
      </c>
      <c r="C212" s="31" t="s">
        <v>432</v>
      </c>
      <c r="D212" s="31" t="s">
        <v>470</v>
      </c>
      <c r="E212" s="31" t="s">
        <v>419</v>
      </c>
      <c r="F212" s="31" t="s">
        <v>369</v>
      </c>
      <c r="G212" s="31" t="s">
        <v>442</v>
      </c>
      <c r="H212" s="28">
        <v>4530.9</v>
      </c>
      <c r="I212" s="28">
        <v>4530.9</v>
      </c>
      <c r="J212" s="28">
        <v>4530.9</v>
      </c>
      <c r="K212" s="45">
        <f t="shared" si="31"/>
        <v>100</v>
      </c>
      <c r="M212" s="33">
        <f t="shared" si="32"/>
        <v>0</v>
      </c>
      <c r="N212" s="33">
        <f t="shared" si="33"/>
        <v>0</v>
      </c>
    </row>
    <row r="213" spans="1:14" s="5" customFormat="1" ht="86.25">
      <c r="A213" s="29"/>
      <c r="B213" s="34" t="s">
        <v>199</v>
      </c>
      <c r="C213" s="31" t="s">
        <v>432</v>
      </c>
      <c r="D213" s="31" t="s">
        <v>470</v>
      </c>
      <c r="E213" s="31" t="s">
        <v>419</v>
      </c>
      <c r="F213" s="31" t="s">
        <v>200</v>
      </c>
      <c r="G213" s="31"/>
      <c r="H213" s="28">
        <f t="shared" si="35"/>
        <v>24750</v>
      </c>
      <c r="I213" s="28">
        <f t="shared" si="35"/>
        <v>24750</v>
      </c>
      <c r="J213" s="28">
        <f t="shared" si="35"/>
        <v>24475</v>
      </c>
      <c r="K213" s="45">
        <f t="shared" si="31"/>
        <v>98.88888888888889</v>
      </c>
      <c r="M213" s="33">
        <f t="shared" si="32"/>
        <v>275</v>
      </c>
      <c r="N213" s="33">
        <f t="shared" si="33"/>
        <v>0</v>
      </c>
    </row>
    <row r="214" spans="1:14" s="5" customFormat="1" ht="36" customHeight="1">
      <c r="A214" s="29"/>
      <c r="B214" s="30" t="s">
        <v>201</v>
      </c>
      <c r="C214" s="31" t="s">
        <v>432</v>
      </c>
      <c r="D214" s="31" t="s">
        <v>470</v>
      </c>
      <c r="E214" s="31" t="s">
        <v>419</v>
      </c>
      <c r="F214" s="31" t="s">
        <v>202</v>
      </c>
      <c r="G214" s="31"/>
      <c r="H214" s="28">
        <f t="shared" si="35"/>
        <v>24750</v>
      </c>
      <c r="I214" s="28">
        <f t="shared" si="35"/>
        <v>24750</v>
      </c>
      <c r="J214" s="28">
        <f t="shared" si="35"/>
        <v>24475</v>
      </c>
      <c r="K214" s="45">
        <f t="shared" si="31"/>
        <v>98.88888888888889</v>
      </c>
      <c r="M214" s="33">
        <f t="shared" si="32"/>
        <v>275</v>
      </c>
      <c r="N214" s="33">
        <f t="shared" si="33"/>
        <v>0</v>
      </c>
    </row>
    <row r="215" spans="1:14" s="5" customFormat="1" ht="18" customHeight="1">
      <c r="A215" s="29"/>
      <c r="B215" s="30" t="s">
        <v>464</v>
      </c>
      <c r="C215" s="31" t="s">
        <v>432</v>
      </c>
      <c r="D215" s="31" t="s">
        <v>470</v>
      </c>
      <c r="E215" s="31" t="s">
        <v>419</v>
      </c>
      <c r="F215" s="31" t="s">
        <v>202</v>
      </c>
      <c r="G215" s="31" t="s">
        <v>463</v>
      </c>
      <c r="H215" s="28">
        <v>24750</v>
      </c>
      <c r="I215" s="28">
        <v>24750</v>
      </c>
      <c r="J215" s="28">
        <v>24475</v>
      </c>
      <c r="K215" s="45">
        <f t="shared" si="31"/>
        <v>98.88888888888889</v>
      </c>
      <c r="M215" s="33">
        <f t="shared" si="32"/>
        <v>275</v>
      </c>
      <c r="N215" s="33">
        <f t="shared" si="33"/>
        <v>0</v>
      </c>
    </row>
    <row r="216" spans="1:14" s="5" customFormat="1" ht="68.25" customHeight="1" hidden="1">
      <c r="A216" s="29"/>
      <c r="B216" s="34" t="s">
        <v>203</v>
      </c>
      <c r="C216" s="31" t="s">
        <v>432</v>
      </c>
      <c r="D216" s="31" t="s">
        <v>470</v>
      </c>
      <c r="E216" s="31" t="s">
        <v>419</v>
      </c>
      <c r="F216" s="31" t="s">
        <v>204</v>
      </c>
      <c r="G216" s="31"/>
      <c r="H216" s="28">
        <f t="shared" si="35"/>
        <v>0</v>
      </c>
      <c r="I216" s="28">
        <f t="shared" si="35"/>
        <v>0</v>
      </c>
      <c r="J216" s="28">
        <f t="shared" si="35"/>
        <v>0</v>
      </c>
      <c r="K216" s="45" t="e">
        <f t="shared" si="31"/>
        <v>#DIV/0!</v>
      </c>
      <c r="M216" s="33">
        <f t="shared" si="32"/>
        <v>0</v>
      </c>
      <c r="N216" s="33">
        <f t="shared" si="33"/>
        <v>0</v>
      </c>
    </row>
    <row r="217" spans="1:14" s="5" customFormat="1" ht="34.5" hidden="1">
      <c r="A217" s="29"/>
      <c r="B217" s="30" t="s">
        <v>182</v>
      </c>
      <c r="C217" s="31" t="s">
        <v>432</v>
      </c>
      <c r="D217" s="31" t="s">
        <v>470</v>
      </c>
      <c r="E217" s="31" t="s">
        <v>419</v>
      </c>
      <c r="F217" s="31" t="s">
        <v>205</v>
      </c>
      <c r="G217" s="31"/>
      <c r="H217" s="28">
        <f t="shared" si="35"/>
        <v>0</v>
      </c>
      <c r="I217" s="28">
        <f t="shared" si="35"/>
        <v>0</v>
      </c>
      <c r="J217" s="28">
        <f t="shared" si="35"/>
        <v>0</v>
      </c>
      <c r="K217" s="45" t="e">
        <f t="shared" si="31"/>
        <v>#DIV/0!</v>
      </c>
      <c r="M217" s="33">
        <f t="shared" si="32"/>
        <v>0</v>
      </c>
      <c r="N217" s="33">
        <f t="shared" si="33"/>
        <v>0</v>
      </c>
    </row>
    <row r="218" spans="1:14" s="5" customFormat="1" ht="18" customHeight="1" hidden="1">
      <c r="A218" s="29"/>
      <c r="B218" s="30" t="s">
        <v>464</v>
      </c>
      <c r="C218" s="31" t="s">
        <v>432</v>
      </c>
      <c r="D218" s="31" t="s">
        <v>470</v>
      </c>
      <c r="E218" s="31" t="s">
        <v>419</v>
      </c>
      <c r="F218" s="31" t="s">
        <v>205</v>
      </c>
      <c r="G218" s="31" t="s">
        <v>463</v>
      </c>
      <c r="H218" s="28"/>
      <c r="I218" s="28"/>
      <c r="J218" s="28"/>
      <c r="K218" s="45" t="e">
        <f t="shared" si="31"/>
        <v>#DIV/0!</v>
      </c>
      <c r="M218" s="33">
        <f t="shared" si="32"/>
        <v>0</v>
      </c>
      <c r="N218" s="33">
        <f t="shared" si="33"/>
        <v>0</v>
      </c>
    </row>
    <row r="219" spans="1:14" s="5" customFormat="1" ht="18" customHeight="1">
      <c r="A219" s="29"/>
      <c r="B219" s="30" t="s">
        <v>111</v>
      </c>
      <c r="C219" s="31" t="s">
        <v>432</v>
      </c>
      <c r="D219" s="31" t="s">
        <v>470</v>
      </c>
      <c r="E219" s="31" t="s">
        <v>419</v>
      </c>
      <c r="F219" s="31" t="s">
        <v>479</v>
      </c>
      <c r="G219" s="31"/>
      <c r="H219" s="28">
        <f>H220+H222</f>
        <v>2398.7</v>
      </c>
      <c r="I219" s="28">
        <f>I220+I222</f>
        <v>2398.7</v>
      </c>
      <c r="J219" s="28">
        <f>J220+J222</f>
        <v>2258.4</v>
      </c>
      <c r="K219" s="45">
        <f t="shared" si="31"/>
        <v>94.15099845749782</v>
      </c>
      <c r="L219" s="32"/>
      <c r="M219" s="33">
        <f t="shared" si="32"/>
        <v>140.29999999999973</v>
      </c>
      <c r="N219" s="33">
        <f t="shared" si="33"/>
        <v>0</v>
      </c>
    </row>
    <row r="220" spans="1:14" s="5" customFormat="1" ht="32.25" customHeight="1">
      <c r="A220" s="29"/>
      <c r="B220" s="46" t="s">
        <v>353</v>
      </c>
      <c r="C220" s="31" t="s">
        <v>432</v>
      </c>
      <c r="D220" s="31" t="s">
        <v>470</v>
      </c>
      <c r="E220" s="31" t="s">
        <v>419</v>
      </c>
      <c r="F220" s="31" t="s">
        <v>354</v>
      </c>
      <c r="G220" s="31"/>
      <c r="H220" s="28">
        <f>SUM(H221:H221)</f>
        <v>661</v>
      </c>
      <c r="I220" s="28">
        <f>SUM(I221:I221)</f>
        <v>661</v>
      </c>
      <c r="J220" s="28">
        <f>SUM(J221:J221)</f>
        <v>520.7</v>
      </c>
      <c r="K220" s="45">
        <f t="shared" si="31"/>
        <v>78.77458396369138</v>
      </c>
      <c r="M220" s="33">
        <f t="shared" si="32"/>
        <v>140.29999999999995</v>
      </c>
      <c r="N220" s="33">
        <f t="shared" si="33"/>
        <v>0</v>
      </c>
    </row>
    <row r="221" spans="1:14" s="5" customFormat="1" ht="18.75">
      <c r="A221" s="29"/>
      <c r="B221" s="30" t="s">
        <v>441</v>
      </c>
      <c r="C221" s="31" t="s">
        <v>432</v>
      </c>
      <c r="D221" s="31" t="s">
        <v>470</v>
      </c>
      <c r="E221" s="31" t="s">
        <v>419</v>
      </c>
      <c r="F221" s="31" t="s">
        <v>354</v>
      </c>
      <c r="G221" s="31" t="s">
        <v>442</v>
      </c>
      <c r="H221" s="28">
        <v>661</v>
      </c>
      <c r="I221" s="28">
        <v>661</v>
      </c>
      <c r="J221" s="28">
        <v>520.7</v>
      </c>
      <c r="K221" s="45">
        <f t="shared" si="31"/>
        <v>78.77458396369138</v>
      </c>
      <c r="M221" s="33">
        <f t="shared" si="32"/>
        <v>140.29999999999995</v>
      </c>
      <c r="N221" s="33">
        <f t="shared" si="33"/>
        <v>0</v>
      </c>
    </row>
    <row r="222" spans="1:14" s="5" customFormat="1" ht="18.75" customHeight="1">
      <c r="A222" s="29"/>
      <c r="B222" s="30" t="s">
        <v>206</v>
      </c>
      <c r="C222" s="31" t="s">
        <v>432</v>
      </c>
      <c r="D222" s="31" t="s">
        <v>470</v>
      </c>
      <c r="E222" s="31" t="s">
        <v>419</v>
      </c>
      <c r="F222" s="31" t="s">
        <v>207</v>
      </c>
      <c r="G222" s="31"/>
      <c r="H222" s="28">
        <f>SUM(H223,H225)</f>
        <v>1737.7</v>
      </c>
      <c r="I222" s="28">
        <f>SUM(I223,I225)</f>
        <v>1737.7</v>
      </c>
      <c r="J222" s="28">
        <f>SUM(J223,J225)</f>
        <v>1737.7</v>
      </c>
      <c r="K222" s="45">
        <f t="shared" si="31"/>
        <v>100</v>
      </c>
      <c r="L222" s="32"/>
      <c r="M222" s="33">
        <f t="shared" si="32"/>
        <v>0</v>
      </c>
      <c r="N222" s="33">
        <f t="shared" si="33"/>
        <v>0</v>
      </c>
    </row>
    <row r="223" spans="1:14" s="5" customFormat="1" ht="51.75" hidden="1">
      <c r="A223" s="29"/>
      <c r="B223" s="30" t="s">
        <v>208</v>
      </c>
      <c r="C223" s="31" t="s">
        <v>432</v>
      </c>
      <c r="D223" s="31" t="s">
        <v>470</v>
      </c>
      <c r="E223" s="31" t="s">
        <v>419</v>
      </c>
      <c r="F223" s="31" t="s">
        <v>209</v>
      </c>
      <c r="G223" s="31"/>
      <c r="H223" s="28">
        <f>H224</f>
        <v>0</v>
      </c>
      <c r="I223" s="28">
        <f>I224</f>
        <v>0</v>
      </c>
      <c r="J223" s="28">
        <f>J224</f>
        <v>0</v>
      </c>
      <c r="K223" s="45" t="e">
        <f t="shared" si="31"/>
        <v>#DIV/0!</v>
      </c>
      <c r="L223" s="32"/>
      <c r="M223" s="33">
        <f t="shared" si="32"/>
        <v>0</v>
      </c>
      <c r="N223" s="33">
        <f t="shared" si="33"/>
        <v>0</v>
      </c>
    </row>
    <row r="224" spans="1:14" s="5" customFormat="1" ht="18.75" hidden="1">
      <c r="A224" s="29"/>
      <c r="B224" s="30" t="s">
        <v>464</v>
      </c>
      <c r="C224" s="31" t="s">
        <v>432</v>
      </c>
      <c r="D224" s="31" t="s">
        <v>470</v>
      </c>
      <c r="E224" s="31" t="s">
        <v>419</v>
      </c>
      <c r="F224" s="31" t="s">
        <v>209</v>
      </c>
      <c r="G224" s="31" t="s">
        <v>463</v>
      </c>
      <c r="H224" s="28"/>
      <c r="I224" s="28"/>
      <c r="J224" s="28"/>
      <c r="K224" s="45" t="e">
        <f t="shared" si="31"/>
        <v>#DIV/0!</v>
      </c>
      <c r="M224" s="33">
        <f t="shared" si="32"/>
        <v>0</v>
      </c>
      <c r="N224" s="33">
        <f t="shared" si="33"/>
        <v>0</v>
      </c>
    </row>
    <row r="225" spans="1:14" s="5" customFormat="1" ht="51.75">
      <c r="A225" s="29"/>
      <c r="B225" s="30" t="s">
        <v>210</v>
      </c>
      <c r="C225" s="31" t="s">
        <v>432</v>
      </c>
      <c r="D225" s="31" t="s">
        <v>470</v>
      </c>
      <c r="E225" s="31" t="s">
        <v>419</v>
      </c>
      <c r="F225" s="31" t="s">
        <v>211</v>
      </c>
      <c r="G225" s="31"/>
      <c r="H225" s="28">
        <f>H226</f>
        <v>1737.7</v>
      </c>
      <c r="I225" s="28">
        <f>I226</f>
        <v>1737.7</v>
      </c>
      <c r="J225" s="28">
        <f>J226</f>
        <v>1737.7</v>
      </c>
      <c r="K225" s="45">
        <f t="shared" si="31"/>
        <v>100</v>
      </c>
      <c r="M225" s="33">
        <f t="shared" si="32"/>
        <v>0</v>
      </c>
      <c r="N225" s="33">
        <f t="shared" si="33"/>
        <v>0</v>
      </c>
    </row>
    <row r="226" spans="1:14" s="5" customFormat="1" ht="16.5" customHeight="1">
      <c r="A226" s="29"/>
      <c r="B226" s="30" t="s">
        <v>464</v>
      </c>
      <c r="C226" s="31" t="s">
        <v>432</v>
      </c>
      <c r="D226" s="31" t="s">
        <v>470</v>
      </c>
      <c r="E226" s="31" t="s">
        <v>419</v>
      </c>
      <c r="F226" s="31" t="s">
        <v>211</v>
      </c>
      <c r="G226" s="31" t="s">
        <v>463</v>
      </c>
      <c r="H226" s="28">
        <v>1737.7</v>
      </c>
      <c r="I226" s="28">
        <v>1737.7</v>
      </c>
      <c r="J226" s="28">
        <v>1737.7</v>
      </c>
      <c r="K226" s="45">
        <f t="shared" si="31"/>
        <v>100</v>
      </c>
      <c r="M226" s="33">
        <f t="shared" si="32"/>
        <v>0</v>
      </c>
      <c r="N226" s="33">
        <f t="shared" si="33"/>
        <v>0</v>
      </c>
    </row>
    <row r="227" spans="1:14" s="5" customFormat="1" ht="15.75" customHeight="1">
      <c r="A227" s="29"/>
      <c r="B227" s="30" t="s">
        <v>599</v>
      </c>
      <c r="C227" s="31" t="s">
        <v>432</v>
      </c>
      <c r="D227" s="31" t="s">
        <v>470</v>
      </c>
      <c r="E227" s="31" t="s">
        <v>431</v>
      </c>
      <c r="F227" s="31"/>
      <c r="G227" s="31"/>
      <c r="H227" s="28">
        <f>SUM(H228,H232,H240)</f>
        <v>9314.500000000002</v>
      </c>
      <c r="I227" s="28">
        <f>SUM(I228,I232,I240)</f>
        <v>9314.500000000002</v>
      </c>
      <c r="J227" s="28">
        <f>SUM(J228,J232,J240)</f>
        <v>8656.3</v>
      </c>
      <c r="K227" s="45">
        <f t="shared" si="31"/>
        <v>92.93359815341668</v>
      </c>
      <c r="M227" s="33">
        <f t="shared" si="32"/>
        <v>658.2000000000025</v>
      </c>
      <c r="N227" s="33">
        <f t="shared" si="33"/>
        <v>0</v>
      </c>
    </row>
    <row r="228" spans="1:14" s="5" customFormat="1" ht="15" customHeight="1">
      <c r="A228" s="29"/>
      <c r="B228" s="30" t="s">
        <v>495</v>
      </c>
      <c r="C228" s="31" t="s">
        <v>432</v>
      </c>
      <c r="D228" s="31" t="s">
        <v>470</v>
      </c>
      <c r="E228" s="31" t="s">
        <v>431</v>
      </c>
      <c r="F228" s="31" t="s">
        <v>496</v>
      </c>
      <c r="G228" s="31"/>
      <c r="H228" s="28">
        <f aca="true" t="shared" si="36" ref="H228:J229">H229</f>
        <v>124.2</v>
      </c>
      <c r="I228" s="28">
        <f t="shared" si="36"/>
        <v>124.2</v>
      </c>
      <c r="J228" s="28">
        <f t="shared" si="36"/>
        <v>99.6</v>
      </c>
      <c r="K228" s="45">
        <f t="shared" si="31"/>
        <v>80.19323671497584</v>
      </c>
      <c r="M228" s="33">
        <f t="shared" si="32"/>
        <v>24.60000000000001</v>
      </c>
      <c r="N228" s="33">
        <f t="shared" si="33"/>
        <v>0</v>
      </c>
    </row>
    <row r="229" spans="1:14" s="5" customFormat="1" ht="69">
      <c r="A229" s="29"/>
      <c r="B229" s="30" t="s">
        <v>720</v>
      </c>
      <c r="C229" s="31" t="s">
        <v>432</v>
      </c>
      <c r="D229" s="31" t="s">
        <v>470</v>
      </c>
      <c r="E229" s="31" t="s">
        <v>431</v>
      </c>
      <c r="F229" s="31" t="s">
        <v>371</v>
      </c>
      <c r="G229" s="31"/>
      <c r="H229" s="28">
        <f t="shared" si="36"/>
        <v>124.2</v>
      </c>
      <c r="I229" s="28">
        <f t="shared" si="36"/>
        <v>124.2</v>
      </c>
      <c r="J229" s="28">
        <f t="shared" si="36"/>
        <v>99.6</v>
      </c>
      <c r="K229" s="45">
        <f t="shared" si="31"/>
        <v>80.19323671497584</v>
      </c>
      <c r="M229" s="33">
        <f t="shared" si="32"/>
        <v>24.60000000000001</v>
      </c>
      <c r="N229" s="33">
        <f t="shared" si="33"/>
        <v>0</v>
      </c>
    </row>
    <row r="230" spans="1:14" s="5" customFormat="1" ht="105" customHeight="1">
      <c r="A230" s="29"/>
      <c r="B230" s="34" t="s">
        <v>212</v>
      </c>
      <c r="C230" s="31" t="s">
        <v>432</v>
      </c>
      <c r="D230" s="31" t="s">
        <v>470</v>
      </c>
      <c r="E230" s="31" t="s">
        <v>431</v>
      </c>
      <c r="F230" s="31" t="s">
        <v>372</v>
      </c>
      <c r="G230" s="31"/>
      <c r="H230" s="28">
        <f>SUM(H231:H231)</f>
        <v>124.2</v>
      </c>
      <c r="I230" s="28">
        <f>SUM(I231:I231)</f>
        <v>124.2</v>
      </c>
      <c r="J230" s="28">
        <f>SUM(J231:J231)</f>
        <v>99.6</v>
      </c>
      <c r="K230" s="45">
        <f t="shared" si="31"/>
        <v>80.19323671497584</v>
      </c>
      <c r="M230" s="33">
        <f t="shared" si="32"/>
        <v>24.60000000000001</v>
      </c>
      <c r="N230" s="33">
        <f t="shared" si="33"/>
        <v>0</v>
      </c>
    </row>
    <row r="231" spans="1:14" s="5" customFormat="1" ht="15.75" customHeight="1">
      <c r="A231" s="29"/>
      <c r="B231" s="30" t="s">
        <v>498</v>
      </c>
      <c r="C231" s="31" t="s">
        <v>432</v>
      </c>
      <c r="D231" s="31" t="s">
        <v>470</v>
      </c>
      <c r="E231" s="31" t="s">
        <v>431</v>
      </c>
      <c r="F231" s="31" t="s">
        <v>372</v>
      </c>
      <c r="G231" s="31" t="s">
        <v>499</v>
      </c>
      <c r="H231" s="28">
        <v>124.2</v>
      </c>
      <c r="I231" s="28">
        <v>124.2</v>
      </c>
      <c r="J231" s="28">
        <v>99.6</v>
      </c>
      <c r="K231" s="45">
        <f t="shared" si="31"/>
        <v>80.19323671497584</v>
      </c>
      <c r="M231" s="33">
        <f t="shared" si="32"/>
        <v>24.60000000000001</v>
      </c>
      <c r="N231" s="33">
        <f t="shared" si="33"/>
        <v>0</v>
      </c>
    </row>
    <row r="232" spans="1:14" s="5" customFormat="1" ht="15.75" customHeight="1">
      <c r="A232" s="29"/>
      <c r="B232" s="30" t="s">
        <v>502</v>
      </c>
      <c r="C232" s="31" t="s">
        <v>432</v>
      </c>
      <c r="D232" s="31" t="s">
        <v>470</v>
      </c>
      <c r="E232" s="31" t="s">
        <v>431</v>
      </c>
      <c r="F232" s="31" t="s">
        <v>503</v>
      </c>
      <c r="G232" s="31"/>
      <c r="H232" s="28">
        <f>H233</f>
        <v>9190.300000000001</v>
      </c>
      <c r="I232" s="28">
        <f>I233</f>
        <v>9190.300000000001</v>
      </c>
      <c r="J232" s="28">
        <f>J233</f>
        <v>8556.699999999999</v>
      </c>
      <c r="K232" s="45">
        <f t="shared" si="31"/>
        <v>93.10577456666266</v>
      </c>
      <c r="M232" s="33">
        <f t="shared" si="32"/>
        <v>633.6000000000022</v>
      </c>
      <c r="N232" s="33">
        <f t="shared" si="33"/>
        <v>0</v>
      </c>
    </row>
    <row r="233" spans="1:14" s="5" customFormat="1" ht="105" customHeight="1">
      <c r="A233" s="29"/>
      <c r="B233" s="34" t="s">
        <v>583</v>
      </c>
      <c r="C233" s="31" t="s">
        <v>432</v>
      </c>
      <c r="D233" s="31" t="s">
        <v>470</v>
      </c>
      <c r="E233" s="31" t="s">
        <v>431</v>
      </c>
      <c r="F233" s="31" t="s">
        <v>578</v>
      </c>
      <c r="G233" s="31"/>
      <c r="H233" s="28">
        <f>SUM(H234,H236,H238)</f>
        <v>9190.300000000001</v>
      </c>
      <c r="I233" s="28">
        <f>SUM(I234,I236,I238)</f>
        <v>9190.300000000001</v>
      </c>
      <c r="J233" s="28">
        <f>SUM(J234,J236,J238)</f>
        <v>8556.699999999999</v>
      </c>
      <c r="K233" s="45">
        <f t="shared" si="31"/>
        <v>93.10577456666266</v>
      </c>
      <c r="M233" s="33">
        <f t="shared" si="32"/>
        <v>633.6000000000022</v>
      </c>
      <c r="N233" s="33">
        <f t="shared" si="33"/>
        <v>0</v>
      </c>
    </row>
    <row r="234" spans="1:14" s="5" customFormat="1" ht="103.5">
      <c r="A234" s="29"/>
      <c r="B234" s="34" t="s">
        <v>374</v>
      </c>
      <c r="C234" s="31" t="s">
        <v>432</v>
      </c>
      <c r="D234" s="31" t="s">
        <v>470</v>
      </c>
      <c r="E234" s="31" t="s">
        <v>431</v>
      </c>
      <c r="F234" s="31" t="s">
        <v>567</v>
      </c>
      <c r="G234" s="31"/>
      <c r="H234" s="28">
        <f>H235</f>
        <v>1221.4</v>
      </c>
      <c r="I234" s="28">
        <f>I235</f>
        <v>1221.4</v>
      </c>
      <c r="J234" s="28">
        <f>J235</f>
        <v>1221.4</v>
      </c>
      <c r="K234" s="45">
        <f t="shared" si="31"/>
        <v>100</v>
      </c>
      <c r="M234" s="33">
        <f t="shared" si="32"/>
        <v>0</v>
      </c>
      <c r="N234" s="33">
        <f t="shared" si="33"/>
        <v>0</v>
      </c>
    </row>
    <row r="235" spans="1:14" s="5" customFormat="1" ht="18" customHeight="1">
      <c r="A235" s="29"/>
      <c r="B235" s="30" t="s">
        <v>464</v>
      </c>
      <c r="C235" s="31" t="s">
        <v>432</v>
      </c>
      <c r="D235" s="31" t="s">
        <v>470</v>
      </c>
      <c r="E235" s="31" t="s">
        <v>431</v>
      </c>
      <c r="F235" s="31" t="s">
        <v>567</v>
      </c>
      <c r="G235" s="31" t="s">
        <v>463</v>
      </c>
      <c r="H235" s="28">
        <v>1221.4</v>
      </c>
      <c r="I235" s="28">
        <v>1221.4</v>
      </c>
      <c r="J235" s="28">
        <v>1221.4</v>
      </c>
      <c r="K235" s="45">
        <f t="shared" si="31"/>
        <v>100</v>
      </c>
      <c r="M235" s="33">
        <f t="shared" si="32"/>
        <v>0</v>
      </c>
      <c r="N235" s="33">
        <f t="shared" si="33"/>
        <v>0</v>
      </c>
    </row>
    <row r="236" spans="1:14" s="5" customFormat="1" ht="72" customHeight="1">
      <c r="A236" s="29"/>
      <c r="B236" s="34" t="s">
        <v>213</v>
      </c>
      <c r="C236" s="31" t="s">
        <v>432</v>
      </c>
      <c r="D236" s="31" t="s">
        <v>470</v>
      </c>
      <c r="E236" s="31" t="s">
        <v>431</v>
      </c>
      <c r="F236" s="31" t="s">
        <v>579</v>
      </c>
      <c r="G236" s="31"/>
      <c r="H236" s="28">
        <f>H237</f>
        <v>6303.8</v>
      </c>
      <c r="I236" s="28">
        <f>I237</f>
        <v>6303.8</v>
      </c>
      <c r="J236" s="28">
        <f>J237</f>
        <v>5820</v>
      </c>
      <c r="K236" s="45">
        <f t="shared" si="31"/>
        <v>92.32526412639994</v>
      </c>
      <c r="M236" s="33">
        <f t="shared" si="32"/>
        <v>483.8000000000002</v>
      </c>
      <c r="N236" s="33">
        <f t="shared" si="33"/>
        <v>0</v>
      </c>
    </row>
    <row r="237" spans="1:14" s="5" customFormat="1" ht="15" customHeight="1">
      <c r="A237" s="29"/>
      <c r="B237" s="30" t="s">
        <v>464</v>
      </c>
      <c r="C237" s="31" t="s">
        <v>432</v>
      </c>
      <c r="D237" s="31" t="s">
        <v>470</v>
      </c>
      <c r="E237" s="31" t="s">
        <v>431</v>
      </c>
      <c r="F237" s="31" t="s">
        <v>579</v>
      </c>
      <c r="G237" s="31" t="s">
        <v>463</v>
      </c>
      <c r="H237" s="28">
        <v>6303.8</v>
      </c>
      <c r="I237" s="28">
        <v>6303.8</v>
      </c>
      <c r="J237" s="28">
        <v>5820</v>
      </c>
      <c r="K237" s="45">
        <f t="shared" si="31"/>
        <v>92.32526412639994</v>
      </c>
      <c r="M237" s="33">
        <f t="shared" si="32"/>
        <v>483.8000000000002</v>
      </c>
      <c r="N237" s="33">
        <f t="shared" si="33"/>
        <v>0</v>
      </c>
    </row>
    <row r="238" spans="1:14" s="5" customFormat="1" ht="69">
      <c r="A238" s="29"/>
      <c r="B238" s="30" t="s">
        <v>375</v>
      </c>
      <c r="C238" s="31" t="s">
        <v>432</v>
      </c>
      <c r="D238" s="31" t="s">
        <v>470</v>
      </c>
      <c r="E238" s="31" t="s">
        <v>431</v>
      </c>
      <c r="F238" s="31" t="s">
        <v>373</v>
      </c>
      <c r="G238" s="31"/>
      <c r="H238" s="28">
        <f>H239</f>
        <v>1665.1</v>
      </c>
      <c r="I238" s="28">
        <f>I239</f>
        <v>1665.1</v>
      </c>
      <c r="J238" s="28">
        <f>J239</f>
        <v>1515.3</v>
      </c>
      <c r="K238" s="45">
        <f t="shared" si="31"/>
        <v>91.00354333073089</v>
      </c>
      <c r="M238" s="33">
        <f t="shared" si="32"/>
        <v>149.79999999999995</v>
      </c>
      <c r="N238" s="33">
        <f t="shared" si="33"/>
        <v>0</v>
      </c>
    </row>
    <row r="239" spans="1:14" s="5" customFormat="1" ht="18.75">
      <c r="A239" s="29"/>
      <c r="B239" s="30" t="s">
        <v>464</v>
      </c>
      <c r="C239" s="31" t="s">
        <v>432</v>
      </c>
      <c r="D239" s="31" t="s">
        <v>470</v>
      </c>
      <c r="E239" s="31" t="s">
        <v>431</v>
      </c>
      <c r="F239" s="31" t="s">
        <v>373</v>
      </c>
      <c r="G239" s="31" t="s">
        <v>463</v>
      </c>
      <c r="H239" s="28">
        <v>1665.1</v>
      </c>
      <c r="I239" s="28">
        <v>1665.1</v>
      </c>
      <c r="J239" s="28">
        <v>1515.3</v>
      </c>
      <c r="K239" s="45">
        <f t="shared" si="31"/>
        <v>91.00354333073089</v>
      </c>
      <c r="M239" s="33">
        <f t="shared" si="32"/>
        <v>149.79999999999995</v>
      </c>
      <c r="N239" s="33">
        <f t="shared" si="33"/>
        <v>0</v>
      </c>
    </row>
    <row r="240" spans="1:14" s="5" customFormat="1" ht="19.5" customHeight="1" hidden="1">
      <c r="A240" s="29"/>
      <c r="B240" s="30" t="s">
        <v>111</v>
      </c>
      <c r="C240" s="31" t="s">
        <v>432</v>
      </c>
      <c r="D240" s="31" t="s">
        <v>470</v>
      </c>
      <c r="E240" s="31" t="s">
        <v>431</v>
      </c>
      <c r="F240" s="31" t="s">
        <v>479</v>
      </c>
      <c r="G240" s="31"/>
      <c r="H240" s="28">
        <f aca="true" t="shared" si="37" ref="H240:J241">H241</f>
        <v>0</v>
      </c>
      <c r="I240" s="28">
        <f t="shared" si="37"/>
        <v>0</v>
      </c>
      <c r="J240" s="28">
        <f t="shared" si="37"/>
        <v>0</v>
      </c>
      <c r="K240" s="45" t="e">
        <f t="shared" si="31"/>
        <v>#DIV/0!</v>
      </c>
      <c r="M240" s="33">
        <f t="shared" si="32"/>
        <v>0</v>
      </c>
      <c r="N240" s="33">
        <f t="shared" si="33"/>
        <v>0</v>
      </c>
    </row>
    <row r="241" spans="1:14" s="5" customFormat="1" ht="34.5" hidden="1">
      <c r="A241" s="29"/>
      <c r="B241" s="30" t="s">
        <v>179</v>
      </c>
      <c r="C241" s="31" t="s">
        <v>432</v>
      </c>
      <c r="D241" s="31" t="s">
        <v>470</v>
      </c>
      <c r="E241" s="31" t="s">
        <v>431</v>
      </c>
      <c r="F241" s="31" t="s">
        <v>116</v>
      </c>
      <c r="G241" s="31"/>
      <c r="H241" s="28">
        <f t="shared" si="37"/>
        <v>0</v>
      </c>
      <c r="I241" s="28">
        <f t="shared" si="37"/>
        <v>0</v>
      </c>
      <c r="J241" s="28">
        <f t="shared" si="37"/>
        <v>0</v>
      </c>
      <c r="K241" s="45" t="e">
        <f t="shared" si="31"/>
        <v>#DIV/0!</v>
      </c>
      <c r="M241" s="33">
        <f t="shared" si="32"/>
        <v>0</v>
      </c>
      <c r="N241" s="33">
        <f t="shared" si="33"/>
        <v>0</v>
      </c>
    </row>
    <row r="242" spans="1:14" s="5" customFormat="1" ht="18.75" hidden="1">
      <c r="A242" s="29"/>
      <c r="B242" s="30" t="s">
        <v>441</v>
      </c>
      <c r="C242" s="31" t="s">
        <v>432</v>
      </c>
      <c r="D242" s="31" t="s">
        <v>470</v>
      </c>
      <c r="E242" s="31" t="s">
        <v>431</v>
      </c>
      <c r="F242" s="31" t="s">
        <v>116</v>
      </c>
      <c r="G242" s="31" t="s">
        <v>442</v>
      </c>
      <c r="H242" s="28">
        <v>0</v>
      </c>
      <c r="I242" s="28">
        <v>0</v>
      </c>
      <c r="J242" s="28">
        <v>0</v>
      </c>
      <c r="K242" s="45" t="e">
        <f t="shared" si="31"/>
        <v>#DIV/0!</v>
      </c>
      <c r="M242" s="33">
        <f t="shared" si="32"/>
        <v>0</v>
      </c>
      <c r="N242" s="33">
        <f t="shared" si="33"/>
        <v>0</v>
      </c>
    </row>
    <row r="243" spans="1:14" s="5" customFormat="1" ht="18.75">
      <c r="A243" s="29"/>
      <c r="B243" s="30" t="s">
        <v>214</v>
      </c>
      <c r="C243" s="31" t="s">
        <v>432</v>
      </c>
      <c r="D243" s="31" t="s">
        <v>470</v>
      </c>
      <c r="E243" s="31" t="s">
        <v>18</v>
      </c>
      <c r="F243" s="31"/>
      <c r="G243" s="31"/>
      <c r="H243" s="28">
        <f aca="true" t="shared" si="38" ref="H243:J245">H244</f>
        <v>151.6</v>
      </c>
      <c r="I243" s="28">
        <f t="shared" si="38"/>
        <v>151.6</v>
      </c>
      <c r="J243" s="28">
        <f t="shared" si="38"/>
        <v>151.5</v>
      </c>
      <c r="K243" s="45">
        <f t="shared" si="31"/>
        <v>99.93403693931398</v>
      </c>
      <c r="M243" s="33">
        <f t="shared" si="32"/>
        <v>0.09999999999999432</v>
      </c>
      <c r="N243" s="33">
        <f t="shared" si="33"/>
        <v>0</v>
      </c>
    </row>
    <row r="244" spans="1:14" s="5" customFormat="1" ht="18.75" customHeight="1">
      <c r="A244" s="29"/>
      <c r="B244" s="30" t="s">
        <v>111</v>
      </c>
      <c r="C244" s="31" t="s">
        <v>432</v>
      </c>
      <c r="D244" s="31" t="s">
        <v>470</v>
      </c>
      <c r="E244" s="31" t="s">
        <v>18</v>
      </c>
      <c r="F244" s="31" t="s">
        <v>479</v>
      </c>
      <c r="G244" s="31"/>
      <c r="H244" s="28">
        <f t="shared" si="38"/>
        <v>151.6</v>
      </c>
      <c r="I244" s="28">
        <f t="shared" si="38"/>
        <v>151.6</v>
      </c>
      <c r="J244" s="28">
        <f t="shared" si="38"/>
        <v>151.5</v>
      </c>
      <c r="K244" s="45">
        <f t="shared" si="31"/>
        <v>99.93403693931398</v>
      </c>
      <c r="M244" s="33">
        <f t="shared" si="32"/>
        <v>0.09999999999999432</v>
      </c>
      <c r="N244" s="33">
        <f t="shared" si="33"/>
        <v>0</v>
      </c>
    </row>
    <row r="245" spans="1:14" s="5" customFormat="1" ht="34.5">
      <c r="A245" s="29"/>
      <c r="B245" s="30" t="s">
        <v>179</v>
      </c>
      <c r="C245" s="31" t="s">
        <v>432</v>
      </c>
      <c r="D245" s="31" t="s">
        <v>470</v>
      </c>
      <c r="E245" s="31" t="s">
        <v>18</v>
      </c>
      <c r="F245" s="31" t="s">
        <v>116</v>
      </c>
      <c r="G245" s="31"/>
      <c r="H245" s="28">
        <f t="shared" si="38"/>
        <v>151.6</v>
      </c>
      <c r="I245" s="28">
        <f t="shared" si="38"/>
        <v>151.6</v>
      </c>
      <c r="J245" s="28">
        <f t="shared" si="38"/>
        <v>151.5</v>
      </c>
      <c r="K245" s="45">
        <f t="shared" si="31"/>
        <v>99.93403693931398</v>
      </c>
      <c r="M245" s="33">
        <f t="shared" si="32"/>
        <v>0.09999999999999432</v>
      </c>
      <c r="N245" s="33">
        <f t="shared" si="33"/>
        <v>0</v>
      </c>
    </row>
    <row r="246" spans="1:14" s="5" customFormat="1" ht="18.75">
      <c r="A246" s="29"/>
      <c r="B246" s="30" t="s">
        <v>214</v>
      </c>
      <c r="C246" s="31" t="s">
        <v>432</v>
      </c>
      <c r="D246" s="31" t="s">
        <v>470</v>
      </c>
      <c r="E246" s="31" t="s">
        <v>18</v>
      </c>
      <c r="F246" s="31" t="s">
        <v>116</v>
      </c>
      <c r="G246" s="31" t="s">
        <v>442</v>
      </c>
      <c r="H246" s="28">
        <v>151.6</v>
      </c>
      <c r="I246" s="28">
        <v>151.6</v>
      </c>
      <c r="J246" s="28">
        <v>151.5</v>
      </c>
      <c r="K246" s="45">
        <f t="shared" si="31"/>
        <v>99.93403693931398</v>
      </c>
      <c r="M246" s="33">
        <f t="shared" si="32"/>
        <v>0.09999999999999432</v>
      </c>
      <c r="N246" s="33">
        <f t="shared" si="33"/>
        <v>0</v>
      </c>
    </row>
    <row r="247" spans="1:14" s="5" customFormat="1" ht="18.75">
      <c r="A247" s="29"/>
      <c r="B247" s="30" t="s">
        <v>95</v>
      </c>
      <c r="C247" s="31" t="s">
        <v>432</v>
      </c>
      <c r="D247" s="31" t="s">
        <v>135</v>
      </c>
      <c r="E247" s="31"/>
      <c r="F247" s="31"/>
      <c r="G247" s="31"/>
      <c r="H247" s="28">
        <f aca="true" t="shared" si="39" ref="H247:J250">H248</f>
        <v>2918.3</v>
      </c>
      <c r="I247" s="28">
        <f t="shared" si="39"/>
        <v>2918.3</v>
      </c>
      <c r="J247" s="28">
        <f t="shared" si="39"/>
        <v>2918.3</v>
      </c>
      <c r="K247" s="45">
        <f t="shared" si="31"/>
        <v>100</v>
      </c>
      <c r="M247" s="33">
        <f t="shared" si="32"/>
        <v>0</v>
      </c>
      <c r="N247" s="33">
        <f t="shared" si="33"/>
        <v>0</v>
      </c>
    </row>
    <row r="248" spans="1:14" s="5" customFormat="1" ht="19.5" customHeight="1">
      <c r="A248" s="29"/>
      <c r="B248" s="30" t="s">
        <v>215</v>
      </c>
      <c r="C248" s="31" t="s">
        <v>432</v>
      </c>
      <c r="D248" s="31" t="s">
        <v>135</v>
      </c>
      <c r="E248" s="31" t="s">
        <v>418</v>
      </c>
      <c r="F248" s="31"/>
      <c r="G248" s="31"/>
      <c r="H248" s="28">
        <f t="shared" si="39"/>
        <v>2918.3</v>
      </c>
      <c r="I248" s="28">
        <f t="shared" si="39"/>
        <v>2918.3</v>
      </c>
      <c r="J248" s="28">
        <f t="shared" si="39"/>
        <v>2918.3</v>
      </c>
      <c r="K248" s="45">
        <f t="shared" si="31"/>
        <v>100</v>
      </c>
      <c r="M248" s="33">
        <f t="shared" si="32"/>
        <v>0</v>
      </c>
      <c r="N248" s="33">
        <f t="shared" si="33"/>
        <v>0</v>
      </c>
    </row>
    <row r="249" spans="1:14" s="5" customFormat="1" ht="18.75" customHeight="1">
      <c r="A249" s="29"/>
      <c r="B249" s="30" t="s">
        <v>96</v>
      </c>
      <c r="C249" s="31" t="s">
        <v>432</v>
      </c>
      <c r="D249" s="31" t="s">
        <v>135</v>
      </c>
      <c r="E249" s="31" t="s">
        <v>418</v>
      </c>
      <c r="F249" s="31" t="s">
        <v>97</v>
      </c>
      <c r="G249" s="31"/>
      <c r="H249" s="28">
        <f t="shared" si="39"/>
        <v>2918.3</v>
      </c>
      <c r="I249" s="28">
        <f t="shared" si="39"/>
        <v>2918.3</v>
      </c>
      <c r="J249" s="28">
        <f t="shared" si="39"/>
        <v>2918.3</v>
      </c>
      <c r="K249" s="45">
        <f t="shared" si="31"/>
        <v>100</v>
      </c>
      <c r="M249" s="33">
        <f t="shared" si="32"/>
        <v>0</v>
      </c>
      <c r="N249" s="33">
        <f t="shared" si="33"/>
        <v>0</v>
      </c>
    </row>
    <row r="250" spans="1:14" s="5" customFormat="1" ht="18.75">
      <c r="A250" s="29"/>
      <c r="B250" s="30" t="s">
        <v>98</v>
      </c>
      <c r="C250" s="31" t="s">
        <v>432</v>
      </c>
      <c r="D250" s="31" t="s">
        <v>135</v>
      </c>
      <c r="E250" s="31" t="s">
        <v>418</v>
      </c>
      <c r="F250" s="31" t="s">
        <v>99</v>
      </c>
      <c r="G250" s="31"/>
      <c r="H250" s="28">
        <f t="shared" si="39"/>
        <v>2918.3</v>
      </c>
      <c r="I250" s="28">
        <f t="shared" si="39"/>
        <v>2918.3</v>
      </c>
      <c r="J250" s="28">
        <f t="shared" si="39"/>
        <v>2918.3</v>
      </c>
      <c r="K250" s="45">
        <f t="shared" si="31"/>
        <v>100</v>
      </c>
      <c r="M250" s="33">
        <f t="shared" si="32"/>
        <v>0</v>
      </c>
      <c r="N250" s="33">
        <f t="shared" si="33"/>
        <v>0</v>
      </c>
    </row>
    <row r="251" spans="1:14" s="5" customFormat="1" ht="18.75">
      <c r="A251" s="29"/>
      <c r="B251" s="30" t="s">
        <v>441</v>
      </c>
      <c r="C251" s="31" t="s">
        <v>432</v>
      </c>
      <c r="D251" s="31" t="s">
        <v>135</v>
      </c>
      <c r="E251" s="31" t="s">
        <v>418</v>
      </c>
      <c r="F251" s="31" t="s">
        <v>99</v>
      </c>
      <c r="G251" s="31" t="s">
        <v>442</v>
      </c>
      <c r="H251" s="28">
        <v>2918.3</v>
      </c>
      <c r="I251" s="28">
        <v>2918.3</v>
      </c>
      <c r="J251" s="28">
        <v>2918.3</v>
      </c>
      <c r="K251" s="45">
        <f t="shared" si="31"/>
        <v>100</v>
      </c>
      <c r="M251" s="33">
        <f t="shared" si="32"/>
        <v>0</v>
      </c>
      <c r="N251" s="33">
        <f t="shared" si="33"/>
        <v>0</v>
      </c>
    </row>
    <row r="252" spans="1:14" s="5" customFormat="1" ht="34.5">
      <c r="A252" s="29" t="s">
        <v>134</v>
      </c>
      <c r="B252" s="30" t="s">
        <v>627</v>
      </c>
      <c r="C252" s="31" t="s">
        <v>119</v>
      </c>
      <c r="D252" s="31"/>
      <c r="E252" s="31"/>
      <c r="F252" s="31"/>
      <c r="G252" s="31"/>
      <c r="H252" s="28">
        <f>SUM(H254,H258)</f>
        <v>58278</v>
      </c>
      <c r="I252" s="28">
        <f>SUM(I254,I258)</f>
        <v>58278</v>
      </c>
      <c r="J252" s="28">
        <f>SUM(J254,J258)</f>
        <v>58275.6</v>
      </c>
      <c r="K252" s="45">
        <f t="shared" si="31"/>
        <v>99.99588180788633</v>
      </c>
      <c r="M252" s="33">
        <f t="shared" si="32"/>
        <v>2.400000000001455</v>
      </c>
      <c r="N252" s="33">
        <f t="shared" si="33"/>
        <v>0</v>
      </c>
    </row>
    <row r="253" spans="1:14" s="5" customFormat="1" ht="18.75">
      <c r="A253" s="29"/>
      <c r="B253" s="30" t="s">
        <v>417</v>
      </c>
      <c r="C253" s="31" t="s">
        <v>119</v>
      </c>
      <c r="D253" s="31" t="s">
        <v>418</v>
      </c>
      <c r="E253" s="31"/>
      <c r="F253" s="31"/>
      <c r="G253" s="31"/>
      <c r="H253" s="28">
        <f aca="true" t="shared" si="40" ref="H253:J256">H254</f>
        <v>13937.8</v>
      </c>
      <c r="I253" s="28">
        <f t="shared" si="40"/>
        <v>13937.8</v>
      </c>
      <c r="J253" s="28">
        <f t="shared" si="40"/>
        <v>13935.4</v>
      </c>
      <c r="K253" s="45">
        <f t="shared" si="31"/>
        <v>99.98278063969924</v>
      </c>
      <c r="M253" s="33">
        <f t="shared" si="32"/>
        <v>2.399999999999636</v>
      </c>
      <c r="N253" s="33">
        <f t="shared" si="33"/>
        <v>0</v>
      </c>
    </row>
    <row r="254" spans="1:14" s="5" customFormat="1" ht="36" customHeight="1">
      <c r="A254" s="29"/>
      <c r="B254" s="30" t="s">
        <v>120</v>
      </c>
      <c r="C254" s="31" t="s">
        <v>119</v>
      </c>
      <c r="D254" s="31" t="s">
        <v>418</v>
      </c>
      <c r="E254" s="31" t="s">
        <v>18</v>
      </c>
      <c r="F254" s="31"/>
      <c r="G254" s="31"/>
      <c r="H254" s="28">
        <f t="shared" si="40"/>
        <v>13937.8</v>
      </c>
      <c r="I254" s="28">
        <f t="shared" si="40"/>
        <v>13937.8</v>
      </c>
      <c r="J254" s="28">
        <f t="shared" si="40"/>
        <v>13935.4</v>
      </c>
      <c r="K254" s="45">
        <f t="shared" si="31"/>
        <v>99.98278063969924</v>
      </c>
      <c r="M254" s="33">
        <f t="shared" si="32"/>
        <v>2.399999999999636</v>
      </c>
      <c r="N254" s="33">
        <f t="shared" si="33"/>
        <v>0</v>
      </c>
    </row>
    <row r="255" spans="1:14" s="5" customFormat="1" ht="51.75">
      <c r="A255" s="29"/>
      <c r="B255" s="30" t="s">
        <v>425</v>
      </c>
      <c r="C255" s="31" t="s">
        <v>119</v>
      </c>
      <c r="D255" s="31" t="s">
        <v>418</v>
      </c>
      <c r="E255" s="31" t="s">
        <v>18</v>
      </c>
      <c r="F255" s="31" t="s">
        <v>426</v>
      </c>
      <c r="G255" s="31"/>
      <c r="H255" s="28">
        <f t="shared" si="40"/>
        <v>13937.8</v>
      </c>
      <c r="I255" s="28">
        <f t="shared" si="40"/>
        <v>13937.8</v>
      </c>
      <c r="J255" s="28">
        <f t="shared" si="40"/>
        <v>13935.4</v>
      </c>
      <c r="K255" s="45">
        <f aca="true" t="shared" si="41" ref="K255:K318">J255*100/I255</f>
        <v>99.98278063969924</v>
      </c>
      <c r="M255" s="33">
        <f t="shared" si="32"/>
        <v>2.399999999999636</v>
      </c>
      <c r="N255" s="33">
        <f t="shared" si="33"/>
        <v>0</v>
      </c>
    </row>
    <row r="256" spans="1:14" s="5" customFormat="1" ht="18.75">
      <c r="A256" s="29"/>
      <c r="B256" s="30" t="s">
        <v>420</v>
      </c>
      <c r="C256" s="31" t="s">
        <v>119</v>
      </c>
      <c r="D256" s="31" t="s">
        <v>418</v>
      </c>
      <c r="E256" s="31" t="s">
        <v>18</v>
      </c>
      <c r="F256" s="31" t="s">
        <v>427</v>
      </c>
      <c r="G256" s="31"/>
      <c r="H256" s="28">
        <f t="shared" si="40"/>
        <v>13937.8</v>
      </c>
      <c r="I256" s="28">
        <f t="shared" si="40"/>
        <v>13937.8</v>
      </c>
      <c r="J256" s="28">
        <f t="shared" si="40"/>
        <v>13935.4</v>
      </c>
      <c r="K256" s="45">
        <f t="shared" si="41"/>
        <v>99.98278063969924</v>
      </c>
      <c r="M256" s="33">
        <f t="shared" si="32"/>
        <v>2.399999999999636</v>
      </c>
      <c r="N256" s="33">
        <f t="shared" si="33"/>
        <v>0</v>
      </c>
    </row>
    <row r="257" spans="1:14" s="5" customFormat="1" ht="18.75">
      <c r="A257" s="29"/>
      <c r="B257" s="30" t="s">
        <v>101</v>
      </c>
      <c r="C257" s="31" t="s">
        <v>119</v>
      </c>
      <c r="D257" s="31" t="s">
        <v>418</v>
      </c>
      <c r="E257" s="31" t="s">
        <v>18</v>
      </c>
      <c r="F257" s="31" t="s">
        <v>427</v>
      </c>
      <c r="G257" s="31" t="s">
        <v>102</v>
      </c>
      <c r="H257" s="28">
        <v>13937.8</v>
      </c>
      <c r="I257" s="28">
        <v>13937.8</v>
      </c>
      <c r="J257" s="28">
        <v>13935.4</v>
      </c>
      <c r="K257" s="45">
        <f t="shared" si="41"/>
        <v>99.98278063969924</v>
      </c>
      <c r="M257" s="33">
        <f t="shared" si="32"/>
        <v>2.399999999999636</v>
      </c>
      <c r="N257" s="33">
        <f t="shared" si="33"/>
        <v>0</v>
      </c>
    </row>
    <row r="258" spans="1:14" s="5" customFormat="1" ht="34.5">
      <c r="A258" s="29"/>
      <c r="B258" s="30" t="s">
        <v>216</v>
      </c>
      <c r="C258" s="31" t="s">
        <v>119</v>
      </c>
      <c r="D258" s="31" t="s">
        <v>444</v>
      </c>
      <c r="E258" s="31"/>
      <c r="F258" s="31"/>
      <c r="G258" s="31"/>
      <c r="H258" s="28">
        <f>SUM(H259,H264)</f>
        <v>44340.2</v>
      </c>
      <c r="I258" s="28">
        <f>SUM(I259,I264)</f>
        <v>44340.2</v>
      </c>
      <c r="J258" s="28">
        <f>SUM(J259,J264)</f>
        <v>44340.2</v>
      </c>
      <c r="K258" s="45">
        <f t="shared" si="41"/>
        <v>100</v>
      </c>
      <c r="M258" s="33">
        <f t="shared" si="32"/>
        <v>0</v>
      </c>
      <c r="N258" s="33">
        <f t="shared" si="33"/>
        <v>0</v>
      </c>
    </row>
    <row r="259" spans="1:14" s="5" customFormat="1" ht="51.75" hidden="1">
      <c r="A259" s="29"/>
      <c r="B259" s="30" t="s">
        <v>217</v>
      </c>
      <c r="C259" s="31" t="s">
        <v>119</v>
      </c>
      <c r="D259" s="31" t="s">
        <v>444</v>
      </c>
      <c r="E259" s="31" t="s">
        <v>418</v>
      </c>
      <c r="F259" s="31"/>
      <c r="G259" s="31"/>
      <c r="H259" s="28">
        <f aca="true" t="shared" si="42" ref="H259:J262">H260</f>
        <v>0</v>
      </c>
      <c r="I259" s="28">
        <f t="shared" si="42"/>
        <v>0</v>
      </c>
      <c r="J259" s="28">
        <f t="shared" si="42"/>
        <v>0</v>
      </c>
      <c r="K259" s="45" t="e">
        <f t="shared" si="41"/>
        <v>#DIV/0!</v>
      </c>
      <c r="M259" s="33">
        <f t="shared" si="32"/>
        <v>0</v>
      </c>
      <c r="N259" s="33">
        <f t="shared" si="33"/>
        <v>0</v>
      </c>
    </row>
    <row r="260" spans="1:14" s="5" customFormat="1" ht="20.25" customHeight="1" hidden="1">
      <c r="A260" s="29"/>
      <c r="B260" s="30" t="s">
        <v>218</v>
      </c>
      <c r="C260" s="31" t="s">
        <v>119</v>
      </c>
      <c r="D260" s="31" t="s">
        <v>444</v>
      </c>
      <c r="E260" s="31" t="s">
        <v>418</v>
      </c>
      <c r="F260" s="31" t="s">
        <v>219</v>
      </c>
      <c r="G260" s="31"/>
      <c r="H260" s="28">
        <f t="shared" si="42"/>
        <v>0</v>
      </c>
      <c r="I260" s="28">
        <f t="shared" si="42"/>
        <v>0</v>
      </c>
      <c r="J260" s="28">
        <f t="shared" si="42"/>
        <v>0</v>
      </c>
      <c r="K260" s="45" t="e">
        <f t="shared" si="41"/>
        <v>#DIV/0!</v>
      </c>
      <c r="M260" s="33">
        <f t="shared" si="32"/>
        <v>0</v>
      </c>
      <c r="N260" s="33">
        <f t="shared" si="33"/>
        <v>0</v>
      </c>
    </row>
    <row r="261" spans="1:14" s="5" customFormat="1" ht="34.5" hidden="1">
      <c r="A261" s="29"/>
      <c r="B261" s="30" t="s">
        <v>220</v>
      </c>
      <c r="C261" s="31" t="s">
        <v>119</v>
      </c>
      <c r="D261" s="31" t="s">
        <v>444</v>
      </c>
      <c r="E261" s="31" t="s">
        <v>418</v>
      </c>
      <c r="F261" s="31" t="s">
        <v>221</v>
      </c>
      <c r="G261" s="31"/>
      <c r="H261" s="28">
        <f t="shared" si="42"/>
        <v>0</v>
      </c>
      <c r="I261" s="28">
        <f t="shared" si="42"/>
        <v>0</v>
      </c>
      <c r="J261" s="28">
        <f t="shared" si="42"/>
        <v>0</v>
      </c>
      <c r="K261" s="45" t="e">
        <f t="shared" si="41"/>
        <v>#DIV/0!</v>
      </c>
      <c r="M261" s="33">
        <f t="shared" si="32"/>
        <v>0</v>
      </c>
      <c r="N261" s="33">
        <f t="shared" si="33"/>
        <v>0</v>
      </c>
    </row>
    <row r="262" spans="1:14" s="5" customFormat="1" ht="20.25" customHeight="1" hidden="1">
      <c r="A262" s="29"/>
      <c r="B262" s="30" t="s">
        <v>222</v>
      </c>
      <c r="C262" s="31" t="s">
        <v>119</v>
      </c>
      <c r="D262" s="31" t="s">
        <v>444</v>
      </c>
      <c r="E262" s="31" t="s">
        <v>418</v>
      </c>
      <c r="F262" s="31" t="s">
        <v>223</v>
      </c>
      <c r="G262" s="31"/>
      <c r="H262" s="28">
        <f t="shared" si="42"/>
        <v>0</v>
      </c>
      <c r="I262" s="28">
        <f t="shared" si="42"/>
        <v>0</v>
      </c>
      <c r="J262" s="28">
        <f t="shared" si="42"/>
        <v>0</v>
      </c>
      <c r="K262" s="45" t="e">
        <f t="shared" si="41"/>
        <v>#DIV/0!</v>
      </c>
      <c r="M262" s="33">
        <f t="shared" si="32"/>
        <v>0</v>
      </c>
      <c r="N262" s="33">
        <f t="shared" si="33"/>
        <v>0</v>
      </c>
    </row>
    <row r="263" spans="1:14" s="5" customFormat="1" ht="18.75" hidden="1">
      <c r="A263" s="29"/>
      <c r="B263" s="30" t="s">
        <v>224</v>
      </c>
      <c r="C263" s="31" t="s">
        <v>119</v>
      </c>
      <c r="D263" s="31" t="s">
        <v>444</v>
      </c>
      <c r="E263" s="31" t="s">
        <v>418</v>
      </c>
      <c r="F263" s="31" t="s">
        <v>223</v>
      </c>
      <c r="G263" s="31" t="s">
        <v>225</v>
      </c>
      <c r="H263" s="28"/>
      <c r="I263" s="28"/>
      <c r="J263" s="28"/>
      <c r="K263" s="45" t="e">
        <f t="shared" si="41"/>
        <v>#DIV/0!</v>
      </c>
      <c r="M263" s="33">
        <f t="shared" si="32"/>
        <v>0</v>
      </c>
      <c r="N263" s="33">
        <f t="shared" si="33"/>
        <v>0</v>
      </c>
    </row>
    <row r="264" spans="1:14" s="5" customFormat="1" ht="17.25" customHeight="1">
      <c r="A264" s="29"/>
      <c r="B264" s="30" t="s">
        <v>226</v>
      </c>
      <c r="C264" s="31" t="s">
        <v>119</v>
      </c>
      <c r="D264" s="31" t="s">
        <v>444</v>
      </c>
      <c r="E264" s="31" t="s">
        <v>419</v>
      </c>
      <c r="F264" s="31"/>
      <c r="G264" s="31"/>
      <c r="H264" s="28">
        <f aca="true" t="shared" si="43" ref="H264:J266">H265</f>
        <v>44340.2</v>
      </c>
      <c r="I264" s="28">
        <f t="shared" si="43"/>
        <v>44340.2</v>
      </c>
      <c r="J264" s="28">
        <f t="shared" si="43"/>
        <v>44340.2</v>
      </c>
      <c r="K264" s="45">
        <f t="shared" si="41"/>
        <v>100</v>
      </c>
      <c r="M264" s="33">
        <f t="shared" si="32"/>
        <v>0</v>
      </c>
      <c r="N264" s="33">
        <f t="shared" si="33"/>
        <v>0</v>
      </c>
    </row>
    <row r="265" spans="1:14" s="5" customFormat="1" ht="17.25" customHeight="1">
      <c r="A265" s="29"/>
      <c r="B265" s="30" t="s">
        <v>502</v>
      </c>
      <c r="C265" s="31" t="s">
        <v>119</v>
      </c>
      <c r="D265" s="31" t="s">
        <v>444</v>
      </c>
      <c r="E265" s="31" t="s">
        <v>419</v>
      </c>
      <c r="F265" s="31" t="s">
        <v>503</v>
      </c>
      <c r="G265" s="31"/>
      <c r="H265" s="28">
        <f t="shared" si="43"/>
        <v>44340.2</v>
      </c>
      <c r="I265" s="28">
        <f t="shared" si="43"/>
        <v>44340.2</v>
      </c>
      <c r="J265" s="28">
        <f t="shared" si="43"/>
        <v>44340.2</v>
      </c>
      <c r="K265" s="45">
        <f t="shared" si="41"/>
        <v>100</v>
      </c>
      <c r="M265" s="33">
        <f t="shared" si="32"/>
        <v>0</v>
      </c>
      <c r="N265" s="33">
        <f t="shared" si="33"/>
        <v>0</v>
      </c>
    </row>
    <row r="266" spans="1:14" s="5" customFormat="1" ht="69">
      <c r="A266" s="29"/>
      <c r="B266" s="30" t="s">
        <v>227</v>
      </c>
      <c r="C266" s="31" t="s">
        <v>119</v>
      </c>
      <c r="D266" s="31" t="s">
        <v>444</v>
      </c>
      <c r="E266" s="31" t="s">
        <v>419</v>
      </c>
      <c r="F266" s="31" t="s">
        <v>228</v>
      </c>
      <c r="G266" s="31"/>
      <c r="H266" s="28">
        <f t="shared" si="43"/>
        <v>44340.2</v>
      </c>
      <c r="I266" s="28">
        <f t="shared" si="43"/>
        <v>44340.2</v>
      </c>
      <c r="J266" s="28">
        <f t="shared" si="43"/>
        <v>44340.2</v>
      </c>
      <c r="K266" s="45">
        <f t="shared" si="41"/>
        <v>100</v>
      </c>
      <c r="M266" s="33">
        <f aca="true" t="shared" si="44" ref="M266:M329">I266-J266</f>
        <v>0</v>
      </c>
      <c r="N266" s="33">
        <f aca="true" t="shared" si="45" ref="N266:N329">H266-I266</f>
        <v>0</v>
      </c>
    </row>
    <row r="267" spans="1:14" s="5" customFormat="1" ht="18.75">
      <c r="A267" s="29"/>
      <c r="B267" s="30" t="s">
        <v>224</v>
      </c>
      <c r="C267" s="31" t="s">
        <v>119</v>
      </c>
      <c r="D267" s="31" t="s">
        <v>444</v>
      </c>
      <c r="E267" s="31" t="s">
        <v>419</v>
      </c>
      <c r="F267" s="31" t="s">
        <v>228</v>
      </c>
      <c r="G267" s="31" t="s">
        <v>225</v>
      </c>
      <c r="H267" s="28">
        <v>44340.2</v>
      </c>
      <c r="I267" s="28">
        <v>44340.2</v>
      </c>
      <c r="J267" s="28">
        <v>44340.2</v>
      </c>
      <c r="K267" s="45">
        <f t="shared" si="41"/>
        <v>100</v>
      </c>
      <c r="M267" s="33">
        <f t="shared" si="44"/>
        <v>0</v>
      </c>
      <c r="N267" s="33">
        <f t="shared" si="45"/>
        <v>0</v>
      </c>
    </row>
    <row r="268" spans="1:14" s="5" customFormat="1" ht="34.5">
      <c r="A268" s="29" t="s">
        <v>504</v>
      </c>
      <c r="B268" s="30" t="s">
        <v>505</v>
      </c>
      <c r="C268" s="31" t="s">
        <v>506</v>
      </c>
      <c r="D268" s="31"/>
      <c r="E268" s="31"/>
      <c r="F268" s="31"/>
      <c r="G268" s="31"/>
      <c r="H268" s="28">
        <f aca="true" t="shared" si="46" ref="H268:J269">H269</f>
        <v>49024</v>
      </c>
      <c r="I268" s="28">
        <f t="shared" si="46"/>
        <v>49024</v>
      </c>
      <c r="J268" s="28">
        <f t="shared" si="46"/>
        <v>48993.3</v>
      </c>
      <c r="K268" s="45">
        <f t="shared" si="41"/>
        <v>99.93737761096605</v>
      </c>
      <c r="M268" s="33">
        <f t="shared" si="44"/>
        <v>30.69999999999709</v>
      </c>
      <c r="N268" s="33">
        <f t="shared" si="45"/>
        <v>0</v>
      </c>
    </row>
    <row r="269" spans="1:14" s="5" customFormat="1" ht="18.75">
      <c r="A269" s="29"/>
      <c r="B269" s="30" t="s">
        <v>474</v>
      </c>
      <c r="C269" s="31" t="s">
        <v>506</v>
      </c>
      <c r="D269" s="31" t="s">
        <v>431</v>
      </c>
      <c r="E269" s="31"/>
      <c r="F269" s="31"/>
      <c r="G269" s="31"/>
      <c r="H269" s="28">
        <f t="shared" si="46"/>
        <v>49024</v>
      </c>
      <c r="I269" s="28">
        <f t="shared" si="46"/>
        <v>49024</v>
      </c>
      <c r="J269" s="28">
        <f t="shared" si="46"/>
        <v>48993.3</v>
      </c>
      <c r="K269" s="45">
        <f t="shared" si="41"/>
        <v>99.93737761096605</v>
      </c>
      <c r="M269" s="33">
        <f t="shared" si="44"/>
        <v>30.69999999999709</v>
      </c>
      <c r="N269" s="33">
        <f t="shared" si="45"/>
        <v>0</v>
      </c>
    </row>
    <row r="270" spans="1:14" s="5" customFormat="1" ht="16.5" customHeight="1">
      <c r="A270" s="29"/>
      <c r="B270" s="30" t="s">
        <v>478</v>
      </c>
      <c r="C270" s="31" t="s">
        <v>506</v>
      </c>
      <c r="D270" s="31" t="s">
        <v>431</v>
      </c>
      <c r="E270" s="31" t="s">
        <v>439</v>
      </c>
      <c r="F270" s="31"/>
      <c r="G270" s="31"/>
      <c r="H270" s="28">
        <f>SUM(H271,H274,H280,H277)</f>
        <v>49024</v>
      </c>
      <c r="I270" s="28">
        <f>SUM(I271,I274,I280,I277)</f>
        <v>49024</v>
      </c>
      <c r="J270" s="28">
        <f>SUM(J271,J274,J280,J277)</f>
        <v>48993.3</v>
      </c>
      <c r="K270" s="45">
        <f t="shared" si="41"/>
        <v>99.93737761096605</v>
      </c>
      <c r="M270" s="33">
        <f t="shared" si="44"/>
        <v>30.69999999999709</v>
      </c>
      <c r="N270" s="33">
        <f t="shared" si="45"/>
        <v>0</v>
      </c>
    </row>
    <row r="271" spans="1:14" s="5" customFormat="1" ht="51.75">
      <c r="A271" s="29"/>
      <c r="B271" s="30" t="s">
        <v>425</v>
      </c>
      <c r="C271" s="31" t="s">
        <v>506</v>
      </c>
      <c r="D271" s="31" t="s">
        <v>431</v>
      </c>
      <c r="E271" s="31" t="s">
        <v>439</v>
      </c>
      <c r="F271" s="31" t="s">
        <v>426</v>
      </c>
      <c r="G271" s="31"/>
      <c r="H271" s="28">
        <f aca="true" t="shared" si="47" ref="H271:J272">H272</f>
        <v>13136.9</v>
      </c>
      <c r="I271" s="28">
        <f t="shared" si="47"/>
        <v>13136.9</v>
      </c>
      <c r="J271" s="28">
        <f t="shared" si="47"/>
        <v>13107.6</v>
      </c>
      <c r="K271" s="45">
        <f t="shared" si="41"/>
        <v>99.77696412395619</v>
      </c>
      <c r="M271" s="33">
        <f t="shared" si="44"/>
        <v>29.299999999999272</v>
      </c>
      <c r="N271" s="33">
        <f t="shared" si="45"/>
        <v>0</v>
      </c>
    </row>
    <row r="272" spans="1:14" s="5" customFormat="1" ht="18.75">
      <c r="A272" s="29"/>
      <c r="B272" s="30" t="s">
        <v>420</v>
      </c>
      <c r="C272" s="31" t="s">
        <v>506</v>
      </c>
      <c r="D272" s="31" t="s">
        <v>431</v>
      </c>
      <c r="E272" s="31" t="s">
        <v>439</v>
      </c>
      <c r="F272" s="31" t="s">
        <v>427</v>
      </c>
      <c r="G272" s="31"/>
      <c r="H272" s="28">
        <f t="shared" si="47"/>
        <v>13136.9</v>
      </c>
      <c r="I272" s="28">
        <f t="shared" si="47"/>
        <v>13136.9</v>
      </c>
      <c r="J272" s="28">
        <f t="shared" si="47"/>
        <v>13107.6</v>
      </c>
      <c r="K272" s="45">
        <f t="shared" si="41"/>
        <v>99.77696412395619</v>
      </c>
      <c r="M272" s="33">
        <f t="shared" si="44"/>
        <v>29.299999999999272</v>
      </c>
      <c r="N272" s="33">
        <f t="shared" si="45"/>
        <v>0</v>
      </c>
    </row>
    <row r="273" spans="1:14" s="5" customFormat="1" ht="18.75">
      <c r="A273" s="29"/>
      <c r="B273" s="30" t="s">
        <v>101</v>
      </c>
      <c r="C273" s="31" t="s">
        <v>506</v>
      </c>
      <c r="D273" s="31" t="s">
        <v>431</v>
      </c>
      <c r="E273" s="31" t="s">
        <v>439</v>
      </c>
      <c r="F273" s="31" t="s">
        <v>427</v>
      </c>
      <c r="G273" s="31" t="s">
        <v>102</v>
      </c>
      <c r="H273" s="28">
        <v>13136.9</v>
      </c>
      <c r="I273" s="28">
        <v>13136.9</v>
      </c>
      <c r="J273" s="28">
        <v>13107.6</v>
      </c>
      <c r="K273" s="45">
        <f t="shared" si="41"/>
        <v>99.77696412395619</v>
      </c>
      <c r="M273" s="33">
        <f t="shared" si="44"/>
        <v>29.299999999999272</v>
      </c>
      <c r="N273" s="33">
        <f t="shared" si="45"/>
        <v>0</v>
      </c>
    </row>
    <row r="274" spans="1:14" s="5" customFormat="1" ht="34.5">
      <c r="A274" s="29"/>
      <c r="B274" s="30" t="s">
        <v>580</v>
      </c>
      <c r="C274" s="31" t="s">
        <v>506</v>
      </c>
      <c r="D274" s="31" t="s">
        <v>431</v>
      </c>
      <c r="E274" s="31" t="s">
        <v>439</v>
      </c>
      <c r="F274" s="31" t="s">
        <v>581</v>
      </c>
      <c r="G274" s="31"/>
      <c r="H274" s="28">
        <f aca="true" t="shared" si="48" ref="H274:J275">H275</f>
        <v>7874</v>
      </c>
      <c r="I274" s="28">
        <f t="shared" si="48"/>
        <v>7874</v>
      </c>
      <c r="J274" s="28">
        <f t="shared" si="48"/>
        <v>7873.7</v>
      </c>
      <c r="K274" s="45">
        <f t="shared" si="41"/>
        <v>99.99618999237998</v>
      </c>
      <c r="M274" s="33">
        <f t="shared" si="44"/>
        <v>0.3000000000001819</v>
      </c>
      <c r="N274" s="33">
        <f t="shared" si="45"/>
        <v>0</v>
      </c>
    </row>
    <row r="275" spans="1:14" s="5" customFormat="1" ht="15.75" customHeight="1">
      <c r="A275" s="29"/>
      <c r="B275" s="30" t="s">
        <v>172</v>
      </c>
      <c r="C275" s="31" t="s">
        <v>506</v>
      </c>
      <c r="D275" s="31" t="s">
        <v>431</v>
      </c>
      <c r="E275" s="31" t="s">
        <v>439</v>
      </c>
      <c r="F275" s="31" t="s">
        <v>173</v>
      </c>
      <c r="G275" s="31"/>
      <c r="H275" s="28">
        <f t="shared" si="48"/>
        <v>7874</v>
      </c>
      <c r="I275" s="28">
        <f t="shared" si="48"/>
        <v>7874</v>
      </c>
      <c r="J275" s="28">
        <f t="shared" si="48"/>
        <v>7873.7</v>
      </c>
      <c r="K275" s="45">
        <f t="shared" si="41"/>
        <v>99.99618999237998</v>
      </c>
      <c r="M275" s="33">
        <f t="shared" si="44"/>
        <v>0.3000000000001819</v>
      </c>
      <c r="N275" s="33">
        <f t="shared" si="45"/>
        <v>0</v>
      </c>
    </row>
    <row r="276" spans="1:14" s="5" customFormat="1" ht="15.75" customHeight="1">
      <c r="A276" s="29"/>
      <c r="B276" s="30" t="s">
        <v>441</v>
      </c>
      <c r="C276" s="31" t="s">
        <v>506</v>
      </c>
      <c r="D276" s="31" t="s">
        <v>431</v>
      </c>
      <c r="E276" s="31" t="s">
        <v>439</v>
      </c>
      <c r="F276" s="31" t="s">
        <v>173</v>
      </c>
      <c r="G276" s="31" t="s">
        <v>442</v>
      </c>
      <c r="H276" s="28">
        <v>7874</v>
      </c>
      <c r="I276" s="28">
        <v>7874</v>
      </c>
      <c r="J276" s="28">
        <v>7873.7</v>
      </c>
      <c r="K276" s="45">
        <f t="shared" si="41"/>
        <v>99.99618999237998</v>
      </c>
      <c r="M276" s="33">
        <f t="shared" si="44"/>
        <v>0.3000000000001819</v>
      </c>
      <c r="N276" s="33">
        <f t="shared" si="45"/>
        <v>0</v>
      </c>
    </row>
    <row r="277" spans="1:14" s="5" customFormat="1" ht="15.75" customHeight="1">
      <c r="A277" s="29"/>
      <c r="B277" s="30" t="s">
        <v>26</v>
      </c>
      <c r="C277" s="31" t="s">
        <v>506</v>
      </c>
      <c r="D277" s="31" t="s">
        <v>431</v>
      </c>
      <c r="E277" s="31" t="s">
        <v>439</v>
      </c>
      <c r="F277" s="31" t="s">
        <v>477</v>
      </c>
      <c r="G277" s="31"/>
      <c r="H277" s="28">
        <f aca="true" t="shared" si="49" ref="H277:J278">H278</f>
        <v>25000</v>
      </c>
      <c r="I277" s="28">
        <f t="shared" si="49"/>
        <v>25000</v>
      </c>
      <c r="J277" s="28">
        <f t="shared" si="49"/>
        <v>25000</v>
      </c>
      <c r="K277" s="45">
        <f t="shared" si="41"/>
        <v>100</v>
      </c>
      <c r="M277" s="33">
        <f t="shared" si="44"/>
        <v>0</v>
      </c>
      <c r="N277" s="33">
        <f t="shared" si="45"/>
        <v>0</v>
      </c>
    </row>
    <row r="278" spans="1:14" s="5" customFormat="1" ht="50.25" customHeight="1">
      <c r="A278" s="29"/>
      <c r="B278" s="46" t="s">
        <v>229</v>
      </c>
      <c r="C278" s="31" t="s">
        <v>506</v>
      </c>
      <c r="D278" s="31" t="s">
        <v>431</v>
      </c>
      <c r="E278" s="31" t="s">
        <v>439</v>
      </c>
      <c r="F278" s="31" t="s">
        <v>230</v>
      </c>
      <c r="G278" s="31"/>
      <c r="H278" s="28">
        <f t="shared" si="49"/>
        <v>25000</v>
      </c>
      <c r="I278" s="28">
        <f t="shared" si="49"/>
        <v>25000</v>
      </c>
      <c r="J278" s="28">
        <f t="shared" si="49"/>
        <v>25000</v>
      </c>
      <c r="K278" s="45">
        <f t="shared" si="41"/>
        <v>100</v>
      </c>
      <c r="M278" s="33">
        <f t="shared" si="44"/>
        <v>0</v>
      </c>
      <c r="N278" s="33">
        <f t="shared" si="45"/>
        <v>0</v>
      </c>
    </row>
    <row r="279" spans="1:14" s="5" customFormat="1" ht="15.75" customHeight="1">
      <c r="A279" s="29"/>
      <c r="B279" s="30" t="s">
        <v>441</v>
      </c>
      <c r="C279" s="31" t="s">
        <v>506</v>
      </c>
      <c r="D279" s="31" t="s">
        <v>431</v>
      </c>
      <c r="E279" s="31" t="s">
        <v>439</v>
      </c>
      <c r="F279" s="31" t="s">
        <v>230</v>
      </c>
      <c r="G279" s="31" t="s">
        <v>231</v>
      </c>
      <c r="H279" s="28">
        <v>25000</v>
      </c>
      <c r="I279" s="28">
        <v>25000</v>
      </c>
      <c r="J279" s="28">
        <v>25000</v>
      </c>
      <c r="K279" s="45">
        <f t="shared" si="41"/>
        <v>100</v>
      </c>
      <c r="M279" s="33">
        <f t="shared" si="44"/>
        <v>0</v>
      </c>
      <c r="N279" s="33">
        <f t="shared" si="45"/>
        <v>0</v>
      </c>
    </row>
    <row r="280" spans="1:14" s="5" customFormat="1" ht="17.25" customHeight="1">
      <c r="A280" s="29"/>
      <c r="B280" s="30" t="s">
        <v>111</v>
      </c>
      <c r="C280" s="31" t="s">
        <v>506</v>
      </c>
      <c r="D280" s="31" t="s">
        <v>431</v>
      </c>
      <c r="E280" s="31" t="s">
        <v>439</v>
      </c>
      <c r="F280" s="31" t="s">
        <v>479</v>
      </c>
      <c r="G280" s="31"/>
      <c r="H280" s="28">
        <f aca="true" t="shared" si="50" ref="H280:J281">H281</f>
        <v>3013.1</v>
      </c>
      <c r="I280" s="28">
        <f t="shared" si="50"/>
        <v>3013.1</v>
      </c>
      <c r="J280" s="28">
        <f t="shared" si="50"/>
        <v>3012</v>
      </c>
      <c r="K280" s="45">
        <f t="shared" si="41"/>
        <v>99.96349274833229</v>
      </c>
      <c r="M280" s="33">
        <f t="shared" si="44"/>
        <v>1.099999999999909</v>
      </c>
      <c r="N280" s="33">
        <f t="shared" si="45"/>
        <v>0</v>
      </c>
    </row>
    <row r="281" spans="1:14" s="5" customFormat="1" ht="42" customHeight="1">
      <c r="A281" s="29"/>
      <c r="B281" s="46" t="s">
        <v>175</v>
      </c>
      <c r="C281" s="31" t="s">
        <v>506</v>
      </c>
      <c r="D281" s="31" t="s">
        <v>431</v>
      </c>
      <c r="E281" s="31" t="s">
        <v>439</v>
      </c>
      <c r="F281" s="31" t="s">
        <v>482</v>
      </c>
      <c r="G281" s="31"/>
      <c r="H281" s="28">
        <f t="shared" si="50"/>
        <v>3013.1</v>
      </c>
      <c r="I281" s="28">
        <f t="shared" si="50"/>
        <v>3013.1</v>
      </c>
      <c r="J281" s="28">
        <f t="shared" si="50"/>
        <v>3012</v>
      </c>
      <c r="K281" s="45">
        <f t="shared" si="41"/>
        <v>99.96349274833229</v>
      </c>
      <c r="M281" s="33">
        <f t="shared" si="44"/>
        <v>1.099999999999909</v>
      </c>
      <c r="N281" s="33">
        <f t="shared" si="45"/>
        <v>0</v>
      </c>
    </row>
    <row r="282" spans="1:14" s="5" customFormat="1" ht="18.75">
      <c r="A282" s="29"/>
      <c r="B282" s="30" t="s">
        <v>441</v>
      </c>
      <c r="C282" s="31" t="s">
        <v>506</v>
      </c>
      <c r="D282" s="31" t="s">
        <v>431</v>
      </c>
      <c r="E282" s="31" t="s">
        <v>439</v>
      </c>
      <c r="F282" s="31" t="s">
        <v>482</v>
      </c>
      <c r="G282" s="31" t="s">
        <v>442</v>
      </c>
      <c r="H282" s="28">
        <v>3013.1</v>
      </c>
      <c r="I282" s="28">
        <v>3013.1</v>
      </c>
      <c r="J282" s="28">
        <v>3012</v>
      </c>
      <c r="K282" s="45">
        <f t="shared" si="41"/>
        <v>99.96349274833229</v>
      </c>
      <c r="M282" s="33">
        <f t="shared" si="44"/>
        <v>1.099999999999909</v>
      </c>
      <c r="N282" s="33">
        <f t="shared" si="45"/>
        <v>0</v>
      </c>
    </row>
    <row r="283" spans="1:14" s="5" customFormat="1" ht="36" customHeight="1">
      <c r="A283" s="29" t="s">
        <v>507</v>
      </c>
      <c r="B283" s="30" t="s">
        <v>628</v>
      </c>
      <c r="C283" s="31" t="s">
        <v>508</v>
      </c>
      <c r="D283" s="31"/>
      <c r="E283" s="31"/>
      <c r="F283" s="31"/>
      <c r="G283" s="31"/>
      <c r="H283" s="28">
        <f>SUM(H284,H294,H299,H334,H371,H376,H388)</f>
        <v>421675.39999999997</v>
      </c>
      <c r="I283" s="28">
        <f>SUM(I284,I294,I299,I334,I371,I376,I388)</f>
        <v>421675.39999999997</v>
      </c>
      <c r="J283" s="28">
        <f>SUM(J284,J294,J299,J334,J371,J376,J388)</f>
        <v>391032.5</v>
      </c>
      <c r="K283" s="45">
        <f t="shared" si="41"/>
        <v>92.73305959987232</v>
      </c>
      <c r="M283" s="33">
        <f t="shared" si="44"/>
        <v>30642.899999999965</v>
      </c>
      <c r="N283" s="33">
        <f t="shared" si="45"/>
        <v>0</v>
      </c>
    </row>
    <row r="284" spans="1:14" s="5" customFormat="1" ht="18.75">
      <c r="A284" s="29"/>
      <c r="B284" s="30" t="s">
        <v>417</v>
      </c>
      <c r="C284" s="31" t="s">
        <v>508</v>
      </c>
      <c r="D284" s="31" t="s">
        <v>418</v>
      </c>
      <c r="E284" s="31"/>
      <c r="F284" s="31"/>
      <c r="G284" s="31"/>
      <c r="H284" s="28">
        <f>H285</f>
        <v>786</v>
      </c>
      <c r="I284" s="28">
        <f>I285</f>
        <v>786</v>
      </c>
      <c r="J284" s="28">
        <f>J285</f>
        <v>770</v>
      </c>
      <c r="K284" s="45">
        <f t="shared" si="41"/>
        <v>97.96437659033079</v>
      </c>
      <c r="M284" s="33">
        <f t="shared" si="44"/>
        <v>16</v>
      </c>
      <c r="N284" s="33">
        <f t="shared" si="45"/>
        <v>0</v>
      </c>
    </row>
    <row r="285" spans="1:14" s="5" customFormat="1" ht="18.75">
      <c r="A285" s="29"/>
      <c r="B285" s="30" t="s">
        <v>443</v>
      </c>
      <c r="C285" s="31" t="s">
        <v>508</v>
      </c>
      <c r="D285" s="31" t="s">
        <v>418</v>
      </c>
      <c r="E285" s="31" t="s">
        <v>135</v>
      </c>
      <c r="F285" s="31"/>
      <c r="G285" s="31"/>
      <c r="H285" s="28">
        <f>H286+H290</f>
        <v>786</v>
      </c>
      <c r="I285" s="28">
        <f>I286+I290</f>
        <v>786</v>
      </c>
      <c r="J285" s="28">
        <f>J286+J290</f>
        <v>770</v>
      </c>
      <c r="K285" s="45">
        <f t="shared" si="41"/>
        <v>97.96437659033079</v>
      </c>
      <c r="M285" s="33">
        <f t="shared" si="44"/>
        <v>16</v>
      </c>
      <c r="N285" s="33">
        <f t="shared" si="45"/>
        <v>0</v>
      </c>
    </row>
    <row r="286" spans="1:14" s="5" customFormat="1" ht="51.75">
      <c r="A286" s="29"/>
      <c r="B286" s="30" t="s">
        <v>425</v>
      </c>
      <c r="C286" s="31" t="s">
        <v>508</v>
      </c>
      <c r="D286" s="31" t="s">
        <v>418</v>
      </c>
      <c r="E286" s="31" t="s">
        <v>135</v>
      </c>
      <c r="F286" s="31" t="s">
        <v>426</v>
      </c>
      <c r="G286" s="31"/>
      <c r="H286" s="28">
        <f aca="true" t="shared" si="51" ref="H286:J288">H287</f>
        <v>650</v>
      </c>
      <c r="I286" s="28">
        <f t="shared" si="51"/>
        <v>650</v>
      </c>
      <c r="J286" s="28">
        <f t="shared" si="51"/>
        <v>650</v>
      </c>
      <c r="K286" s="45">
        <f t="shared" si="41"/>
        <v>100</v>
      </c>
      <c r="M286" s="33">
        <f t="shared" si="44"/>
        <v>0</v>
      </c>
      <c r="N286" s="33">
        <f t="shared" si="45"/>
        <v>0</v>
      </c>
    </row>
    <row r="287" spans="1:14" s="5" customFormat="1" ht="18.75">
      <c r="A287" s="29"/>
      <c r="B287" s="30" t="s">
        <v>445</v>
      </c>
      <c r="C287" s="31" t="s">
        <v>508</v>
      </c>
      <c r="D287" s="31" t="s">
        <v>418</v>
      </c>
      <c r="E287" s="31" t="s">
        <v>135</v>
      </c>
      <c r="F287" s="31" t="s">
        <v>446</v>
      </c>
      <c r="G287" s="31"/>
      <c r="H287" s="28">
        <f t="shared" si="51"/>
        <v>650</v>
      </c>
      <c r="I287" s="28">
        <f t="shared" si="51"/>
        <v>650</v>
      </c>
      <c r="J287" s="28">
        <f t="shared" si="51"/>
        <v>650</v>
      </c>
      <c r="K287" s="45">
        <f t="shared" si="41"/>
        <v>100</v>
      </c>
      <c r="M287" s="33">
        <f t="shared" si="44"/>
        <v>0</v>
      </c>
      <c r="N287" s="33">
        <f t="shared" si="45"/>
        <v>0</v>
      </c>
    </row>
    <row r="288" spans="1:14" s="5" customFormat="1" ht="18.75">
      <c r="A288" s="29"/>
      <c r="B288" s="30" t="s">
        <v>145</v>
      </c>
      <c r="C288" s="31" t="s">
        <v>508</v>
      </c>
      <c r="D288" s="31" t="s">
        <v>418</v>
      </c>
      <c r="E288" s="31" t="s">
        <v>135</v>
      </c>
      <c r="F288" s="31" t="s">
        <v>232</v>
      </c>
      <c r="G288" s="31"/>
      <c r="H288" s="28">
        <f t="shared" si="51"/>
        <v>650</v>
      </c>
      <c r="I288" s="28">
        <f t="shared" si="51"/>
        <v>650</v>
      </c>
      <c r="J288" s="28">
        <f t="shared" si="51"/>
        <v>650</v>
      </c>
      <c r="K288" s="45">
        <f t="shared" si="41"/>
        <v>100</v>
      </c>
      <c r="M288" s="33">
        <f t="shared" si="44"/>
        <v>0</v>
      </c>
      <c r="N288" s="33">
        <f t="shared" si="45"/>
        <v>0</v>
      </c>
    </row>
    <row r="289" spans="1:14" s="5" customFormat="1" ht="34.5" customHeight="1">
      <c r="A289" s="29"/>
      <c r="B289" s="30" t="s">
        <v>623</v>
      </c>
      <c r="C289" s="31" t="s">
        <v>508</v>
      </c>
      <c r="D289" s="31" t="s">
        <v>418</v>
      </c>
      <c r="E289" s="31" t="s">
        <v>135</v>
      </c>
      <c r="F289" s="31" t="s">
        <v>232</v>
      </c>
      <c r="G289" s="31" t="s">
        <v>447</v>
      </c>
      <c r="H289" s="28">
        <v>650</v>
      </c>
      <c r="I289" s="28">
        <v>650</v>
      </c>
      <c r="J289" s="28">
        <v>650</v>
      </c>
      <c r="K289" s="45">
        <f t="shared" si="41"/>
        <v>100</v>
      </c>
      <c r="M289" s="33">
        <f t="shared" si="44"/>
        <v>0</v>
      </c>
      <c r="N289" s="33">
        <f t="shared" si="45"/>
        <v>0</v>
      </c>
    </row>
    <row r="290" spans="1:14" s="5" customFormat="1" ht="36" customHeight="1">
      <c r="A290" s="29"/>
      <c r="B290" s="30" t="s">
        <v>448</v>
      </c>
      <c r="C290" s="31" t="s">
        <v>508</v>
      </c>
      <c r="D290" s="31" t="s">
        <v>418</v>
      </c>
      <c r="E290" s="31" t="s">
        <v>135</v>
      </c>
      <c r="F290" s="31" t="s">
        <v>449</v>
      </c>
      <c r="G290" s="31"/>
      <c r="H290" s="28">
        <f aca="true" t="shared" si="52" ref="H290:J292">H291</f>
        <v>136</v>
      </c>
      <c r="I290" s="28">
        <f t="shared" si="52"/>
        <v>136</v>
      </c>
      <c r="J290" s="28">
        <f t="shared" si="52"/>
        <v>120</v>
      </c>
      <c r="K290" s="45">
        <f t="shared" si="41"/>
        <v>88.23529411764706</v>
      </c>
      <c r="M290" s="33">
        <f t="shared" si="44"/>
        <v>16</v>
      </c>
      <c r="N290" s="33">
        <f t="shared" si="45"/>
        <v>0</v>
      </c>
    </row>
    <row r="291" spans="1:14" s="5" customFormat="1" ht="36" customHeight="1">
      <c r="A291" s="29"/>
      <c r="B291" s="30" t="s">
        <v>136</v>
      </c>
      <c r="C291" s="31" t="s">
        <v>508</v>
      </c>
      <c r="D291" s="31" t="s">
        <v>418</v>
      </c>
      <c r="E291" s="31" t="s">
        <v>135</v>
      </c>
      <c r="F291" s="31" t="s">
        <v>450</v>
      </c>
      <c r="G291" s="31"/>
      <c r="H291" s="28">
        <f t="shared" si="52"/>
        <v>136</v>
      </c>
      <c r="I291" s="28">
        <f t="shared" si="52"/>
        <v>136</v>
      </c>
      <c r="J291" s="28">
        <f t="shared" si="52"/>
        <v>120</v>
      </c>
      <c r="K291" s="45">
        <f t="shared" si="41"/>
        <v>88.23529411764706</v>
      </c>
      <c r="M291" s="33">
        <f t="shared" si="44"/>
        <v>16</v>
      </c>
      <c r="N291" s="33">
        <f t="shared" si="45"/>
        <v>0</v>
      </c>
    </row>
    <row r="292" spans="1:14" s="5" customFormat="1" ht="32.25" customHeight="1">
      <c r="A292" s="29"/>
      <c r="B292" s="46" t="s">
        <v>143</v>
      </c>
      <c r="C292" s="31" t="s">
        <v>508</v>
      </c>
      <c r="D292" s="31" t="s">
        <v>418</v>
      </c>
      <c r="E292" s="31" t="s">
        <v>135</v>
      </c>
      <c r="F292" s="31" t="s">
        <v>480</v>
      </c>
      <c r="G292" s="31"/>
      <c r="H292" s="28">
        <f t="shared" si="52"/>
        <v>136</v>
      </c>
      <c r="I292" s="28">
        <f t="shared" si="52"/>
        <v>136</v>
      </c>
      <c r="J292" s="28">
        <f t="shared" si="52"/>
        <v>120</v>
      </c>
      <c r="K292" s="45">
        <f t="shared" si="41"/>
        <v>88.23529411764706</v>
      </c>
      <c r="M292" s="33">
        <f t="shared" si="44"/>
        <v>16</v>
      </c>
      <c r="N292" s="33">
        <f t="shared" si="45"/>
        <v>0</v>
      </c>
    </row>
    <row r="293" spans="1:14" s="5" customFormat="1" ht="18.75">
      <c r="A293" s="29"/>
      <c r="B293" s="30" t="s">
        <v>101</v>
      </c>
      <c r="C293" s="31" t="s">
        <v>508</v>
      </c>
      <c r="D293" s="31" t="s">
        <v>418</v>
      </c>
      <c r="E293" s="31" t="s">
        <v>135</v>
      </c>
      <c r="F293" s="31" t="s">
        <v>480</v>
      </c>
      <c r="G293" s="31" t="s">
        <v>102</v>
      </c>
      <c r="H293" s="28">
        <v>136</v>
      </c>
      <c r="I293" s="28">
        <v>136</v>
      </c>
      <c r="J293" s="28">
        <v>120</v>
      </c>
      <c r="K293" s="45">
        <f t="shared" si="41"/>
        <v>88.23529411764706</v>
      </c>
      <c r="M293" s="33">
        <f t="shared" si="44"/>
        <v>16</v>
      </c>
      <c r="N293" s="33">
        <f t="shared" si="45"/>
        <v>0</v>
      </c>
    </row>
    <row r="294" spans="1:14" s="5" customFormat="1" ht="18.75">
      <c r="A294" s="29"/>
      <c r="B294" s="30" t="s">
        <v>474</v>
      </c>
      <c r="C294" s="31" t="s">
        <v>508</v>
      </c>
      <c r="D294" s="31" t="s">
        <v>431</v>
      </c>
      <c r="E294" s="31"/>
      <c r="F294" s="31"/>
      <c r="G294" s="31"/>
      <c r="H294" s="28">
        <f aca="true" t="shared" si="53" ref="H294:J297">H295</f>
        <v>3642</v>
      </c>
      <c r="I294" s="28">
        <f t="shared" si="53"/>
        <v>3642</v>
      </c>
      <c r="J294" s="28">
        <f t="shared" si="53"/>
        <v>3532.7</v>
      </c>
      <c r="K294" s="45">
        <f t="shared" si="41"/>
        <v>96.99890170236134</v>
      </c>
      <c r="M294" s="33">
        <f t="shared" si="44"/>
        <v>109.30000000000018</v>
      </c>
      <c r="N294" s="33">
        <f t="shared" si="45"/>
        <v>0</v>
      </c>
    </row>
    <row r="295" spans="1:14" s="5" customFormat="1" ht="18" customHeight="1">
      <c r="A295" s="29"/>
      <c r="B295" s="30" t="s">
        <v>478</v>
      </c>
      <c r="C295" s="31" t="s">
        <v>508</v>
      </c>
      <c r="D295" s="31" t="s">
        <v>431</v>
      </c>
      <c r="E295" s="31" t="s">
        <v>439</v>
      </c>
      <c r="F295" s="31"/>
      <c r="G295" s="31"/>
      <c r="H295" s="28">
        <f t="shared" si="53"/>
        <v>3642</v>
      </c>
      <c r="I295" s="28">
        <f t="shared" si="53"/>
        <v>3642</v>
      </c>
      <c r="J295" s="28">
        <f t="shared" si="53"/>
        <v>3532.7</v>
      </c>
      <c r="K295" s="45">
        <f t="shared" si="41"/>
        <v>96.99890170236134</v>
      </c>
      <c r="M295" s="33">
        <f t="shared" si="44"/>
        <v>109.30000000000018</v>
      </c>
      <c r="N295" s="33">
        <f t="shared" si="45"/>
        <v>0</v>
      </c>
    </row>
    <row r="296" spans="1:14" s="5" customFormat="1" ht="51.75">
      <c r="A296" s="29"/>
      <c r="B296" s="30" t="s">
        <v>425</v>
      </c>
      <c r="C296" s="31" t="s">
        <v>508</v>
      </c>
      <c r="D296" s="31" t="s">
        <v>431</v>
      </c>
      <c r="E296" s="31" t="s">
        <v>439</v>
      </c>
      <c r="F296" s="31" t="s">
        <v>426</v>
      </c>
      <c r="G296" s="31"/>
      <c r="H296" s="28">
        <f>H297</f>
        <v>3642</v>
      </c>
      <c r="I296" s="28">
        <f t="shared" si="53"/>
        <v>3642</v>
      </c>
      <c r="J296" s="28">
        <f t="shared" si="53"/>
        <v>3532.7</v>
      </c>
      <c r="K296" s="45">
        <f t="shared" si="41"/>
        <v>96.99890170236134</v>
      </c>
      <c r="M296" s="33">
        <f t="shared" si="44"/>
        <v>109.30000000000018</v>
      </c>
      <c r="N296" s="33">
        <f t="shared" si="45"/>
        <v>0</v>
      </c>
    </row>
    <row r="297" spans="1:14" s="5" customFormat="1" ht="18.75">
      <c r="A297" s="29"/>
      <c r="B297" s="30" t="s">
        <v>420</v>
      </c>
      <c r="C297" s="31" t="s">
        <v>508</v>
      </c>
      <c r="D297" s="31" t="s">
        <v>431</v>
      </c>
      <c r="E297" s="31" t="s">
        <v>439</v>
      </c>
      <c r="F297" s="31" t="s">
        <v>427</v>
      </c>
      <c r="G297" s="31"/>
      <c r="H297" s="28">
        <f t="shared" si="53"/>
        <v>3642</v>
      </c>
      <c r="I297" s="28">
        <f t="shared" si="53"/>
        <v>3642</v>
      </c>
      <c r="J297" s="28">
        <f t="shared" si="53"/>
        <v>3532.7</v>
      </c>
      <c r="K297" s="45">
        <f t="shared" si="41"/>
        <v>96.99890170236134</v>
      </c>
      <c r="M297" s="33">
        <f t="shared" si="44"/>
        <v>109.30000000000018</v>
      </c>
      <c r="N297" s="33">
        <f t="shared" si="45"/>
        <v>0</v>
      </c>
    </row>
    <row r="298" spans="1:14" s="5" customFormat="1" ht="18.75">
      <c r="A298" s="29"/>
      <c r="B298" s="30" t="s">
        <v>101</v>
      </c>
      <c r="C298" s="31" t="s">
        <v>508</v>
      </c>
      <c r="D298" s="31" t="s">
        <v>431</v>
      </c>
      <c r="E298" s="31" t="s">
        <v>439</v>
      </c>
      <c r="F298" s="31" t="s">
        <v>427</v>
      </c>
      <c r="G298" s="31" t="s">
        <v>102</v>
      </c>
      <c r="H298" s="28">
        <v>3642</v>
      </c>
      <c r="I298" s="28">
        <v>3642</v>
      </c>
      <c r="J298" s="28">
        <v>3532.7</v>
      </c>
      <c r="K298" s="45">
        <f t="shared" si="41"/>
        <v>96.99890170236134</v>
      </c>
      <c r="M298" s="33">
        <f t="shared" si="44"/>
        <v>109.30000000000018</v>
      </c>
      <c r="N298" s="33">
        <f t="shared" si="45"/>
        <v>0</v>
      </c>
    </row>
    <row r="299" spans="1:14" s="5" customFormat="1" ht="18.75">
      <c r="A299" s="29"/>
      <c r="B299" s="30" t="s">
        <v>511</v>
      </c>
      <c r="C299" s="31" t="s">
        <v>508</v>
      </c>
      <c r="D299" s="31" t="s">
        <v>437</v>
      </c>
      <c r="E299" s="31"/>
      <c r="F299" s="31"/>
      <c r="G299" s="31"/>
      <c r="H299" s="28">
        <f>SUM(H300,H310,H330)</f>
        <v>152242.59999999998</v>
      </c>
      <c r="I299" s="28">
        <f>SUM(I300,I310,I330)</f>
        <v>152242.59999999998</v>
      </c>
      <c r="J299" s="28">
        <f>SUM(J300,J310,J330)</f>
        <v>128229.5</v>
      </c>
      <c r="K299" s="45">
        <f t="shared" si="41"/>
        <v>84.22708230153717</v>
      </c>
      <c r="M299" s="33">
        <f t="shared" si="44"/>
        <v>24013.099999999977</v>
      </c>
      <c r="N299" s="33">
        <f t="shared" si="45"/>
        <v>0</v>
      </c>
    </row>
    <row r="300" spans="1:14" s="5" customFormat="1" ht="18.75">
      <c r="A300" s="29"/>
      <c r="B300" s="30" t="s">
        <v>512</v>
      </c>
      <c r="C300" s="31" t="s">
        <v>508</v>
      </c>
      <c r="D300" s="31" t="s">
        <v>437</v>
      </c>
      <c r="E300" s="31" t="s">
        <v>233</v>
      </c>
      <c r="F300" s="31"/>
      <c r="G300" s="31"/>
      <c r="H300" s="28">
        <f>SUM(H301,H305)</f>
        <v>22560</v>
      </c>
      <c r="I300" s="28">
        <f>SUM(I301,I305)</f>
        <v>22560</v>
      </c>
      <c r="J300" s="28">
        <f>SUM(J301,J305)</f>
        <v>21885</v>
      </c>
      <c r="K300" s="45">
        <f t="shared" si="41"/>
        <v>97.00797872340425</v>
      </c>
      <c r="M300" s="33">
        <f t="shared" si="44"/>
        <v>675</v>
      </c>
      <c r="N300" s="33">
        <f t="shared" si="45"/>
        <v>0</v>
      </c>
    </row>
    <row r="301" spans="1:14" s="5" customFormat="1" ht="19.5" customHeight="1">
      <c r="A301" s="29"/>
      <c r="B301" s="30" t="s">
        <v>26</v>
      </c>
      <c r="C301" s="31" t="s">
        <v>508</v>
      </c>
      <c r="D301" s="31" t="s">
        <v>437</v>
      </c>
      <c r="E301" s="31" t="s">
        <v>418</v>
      </c>
      <c r="F301" s="31" t="s">
        <v>477</v>
      </c>
      <c r="G301" s="31"/>
      <c r="H301" s="28">
        <v>5160</v>
      </c>
      <c r="I301" s="28">
        <v>5160</v>
      </c>
      <c r="J301" s="28">
        <v>5160</v>
      </c>
      <c r="K301" s="45">
        <f t="shared" si="41"/>
        <v>100</v>
      </c>
      <c r="M301" s="33">
        <f t="shared" si="44"/>
        <v>0</v>
      </c>
      <c r="N301" s="33">
        <f t="shared" si="45"/>
        <v>0</v>
      </c>
    </row>
    <row r="302" spans="1:14" s="5" customFormat="1" ht="23.25" customHeight="1">
      <c r="A302" s="29"/>
      <c r="B302" s="46" t="s">
        <v>629</v>
      </c>
      <c r="C302" s="31" t="s">
        <v>508</v>
      </c>
      <c r="D302" s="31" t="s">
        <v>437</v>
      </c>
      <c r="E302" s="31" t="s">
        <v>418</v>
      </c>
      <c r="F302" s="31" t="s">
        <v>339</v>
      </c>
      <c r="G302" s="31"/>
      <c r="H302" s="28">
        <f aca="true" t="shared" si="54" ref="H302:J303">H303</f>
        <v>5160</v>
      </c>
      <c r="I302" s="28">
        <f t="shared" si="54"/>
        <v>5160</v>
      </c>
      <c r="J302" s="28">
        <f t="shared" si="54"/>
        <v>5160</v>
      </c>
      <c r="K302" s="45">
        <f t="shared" si="41"/>
        <v>100</v>
      </c>
      <c r="M302" s="33">
        <f t="shared" si="44"/>
        <v>0</v>
      </c>
      <c r="N302" s="33">
        <f t="shared" si="45"/>
        <v>0</v>
      </c>
    </row>
    <row r="303" spans="1:14" s="5" customFormat="1" ht="69.75" customHeight="1">
      <c r="A303" s="29"/>
      <c r="B303" s="47" t="s">
        <v>234</v>
      </c>
      <c r="C303" s="31" t="s">
        <v>508</v>
      </c>
      <c r="D303" s="31" t="s">
        <v>437</v>
      </c>
      <c r="E303" s="31" t="s">
        <v>418</v>
      </c>
      <c r="F303" s="31" t="s">
        <v>235</v>
      </c>
      <c r="G303" s="31"/>
      <c r="H303" s="28">
        <f t="shared" si="54"/>
        <v>5160</v>
      </c>
      <c r="I303" s="28">
        <f t="shared" si="54"/>
        <v>5160</v>
      </c>
      <c r="J303" s="28">
        <f t="shared" si="54"/>
        <v>5160</v>
      </c>
      <c r="K303" s="45">
        <f t="shared" si="41"/>
        <v>100</v>
      </c>
      <c r="M303" s="33">
        <f t="shared" si="44"/>
        <v>0</v>
      </c>
      <c r="N303" s="33">
        <f t="shared" si="45"/>
        <v>0</v>
      </c>
    </row>
    <row r="304" spans="1:14" s="5" customFormat="1" ht="34.5">
      <c r="A304" s="29"/>
      <c r="B304" s="30" t="s">
        <v>236</v>
      </c>
      <c r="C304" s="31" t="s">
        <v>508</v>
      </c>
      <c r="D304" s="31" t="s">
        <v>437</v>
      </c>
      <c r="E304" s="31" t="s">
        <v>418</v>
      </c>
      <c r="F304" s="31" t="s">
        <v>235</v>
      </c>
      <c r="G304" s="31" t="s">
        <v>237</v>
      </c>
      <c r="H304" s="28">
        <v>5160</v>
      </c>
      <c r="I304" s="28">
        <v>5160</v>
      </c>
      <c r="J304" s="28">
        <v>5160</v>
      </c>
      <c r="K304" s="45">
        <f t="shared" si="41"/>
        <v>100</v>
      </c>
      <c r="M304" s="33">
        <f t="shared" si="44"/>
        <v>0</v>
      </c>
      <c r="N304" s="33">
        <f t="shared" si="45"/>
        <v>0</v>
      </c>
    </row>
    <row r="305" spans="1:14" s="5" customFormat="1" ht="18.75" customHeight="1">
      <c r="A305" s="29"/>
      <c r="B305" s="30" t="s">
        <v>111</v>
      </c>
      <c r="C305" s="31" t="s">
        <v>508</v>
      </c>
      <c r="D305" s="31" t="s">
        <v>437</v>
      </c>
      <c r="E305" s="31" t="s">
        <v>418</v>
      </c>
      <c r="F305" s="31" t="s">
        <v>479</v>
      </c>
      <c r="G305" s="31"/>
      <c r="H305" s="28">
        <f aca="true" t="shared" si="55" ref="H305:J306">H306</f>
        <v>17400</v>
      </c>
      <c r="I305" s="28">
        <f t="shared" si="55"/>
        <v>17400</v>
      </c>
      <c r="J305" s="28">
        <f t="shared" si="55"/>
        <v>16725</v>
      </c>
      <c r="K305" s="45">
        <f t="shared" si="41"/>
        <v>96.12068965517241</v>
      </c>
      <c r="M305" s="33">
        <f t="shared" si="44"/>
        <v>675</v>
      </c>
      <c r="N305" s="33">
        <f t="shared" si="45"/>
        <v>0</v>
      </c>
    </row>
    <row r="306" spans="1:14" s="5" customFormat="1" ht="18" customHeight="1">
      <c r="A306" s="29"/>
      <c r="B306" s="30" t="s">
        <v>206</v>
      </c>
      <c r="C306" s="31" t="s">
        <v>508</v>
      </c>
      <c r="D306" s="31" t="s">
        <v>437</v>
      </c>
      <c r="E306" s="31" t="s">
        <v>418</v>
      </c>
      <c r="F306" s="31" t="s">
        <v>207</v>
      </c>
      <c r="G306" s="31"/>
      <c r="H306" s="28">
        <f t="shared" si="55"/>
        <v>17400</v>
      </c>
      <c r="I306" s="28">
        <f t="shared" si="55"/>
        <v>17400</v>
      </c>
      <c r="J306" s="28">
        <f t="shared" si="55"/>
        <v>16725</v>
      </c>
      <c r="K306" s="45">
        <f t="shared" si="41"/>
        <v>96.12068965517241</v>
      </c>
      <c r="M306" s="33">
        <f t="shared" si="44"/>
        <v>675</v>
      </c>
      <c r="N306" s="33">
        <f t="shared" si="45"/>
        <v>0</v>
      </c>
    </row>
    <row r="307" spans="1:14" s="5" customFormat="1" ht="18.75">
      <c r="A307" s="29"/>
      <c r="B307" s="30" t="s">
        <v>238</v>
      </c>
      <c r="C307" s="31" t="s">
        <v>508</v>
      </c>
      <c r="D307" s="31" t="s">
        <v>437</v>
      </c>
      <c r="E307" s="31" t="s">
        <v>418</v>
      </c>
      <c r="F307" s="31" t="s">
        <v>239</v>
      </c>
      <c r="G307" s="31"/>
      <c r="H307" s="28">
        <f>SUM(H308:H309)</f>
        <v>17400</v>
      </c>
      <c r="I307" s="28">
        <f>SUM(I308:I309)</f>
        <v>17400</v>
      </c>
      <c r="J307" s="28">
        <f>SUM(J308:J309)</f>
        <v>16725</v>
      </c>
      <c r="K307" s="45">
        <f t="shared" si="41"/>
        <v>96.12068965517241</v>
      </c>
      <c r="M307" s="33">
        <f t="shared" si="44"/>
        <v>675</v>
      </c>
      <c r="N307" s="33">
        <f t="shared" si="45"/>
        <v>0</v>
      </c>
    </row>
    <row r="308" spans="1:14" s="5" customFormat="1" ht="18.75" hidden="1">
      <c r="A308" s="29"/>
      <c r="B308" s="30" t="s">
        <v>540</v>
      </c>
      <c r="C308" s="31" t="s">
        <v>508</v>
      </c>
      <c r="D308" s="31" t="s">
        <v>437</v>
      </c>
      <c r="E308" s="31" t="s">
        <v>418</v>
      </c>
      <c r="F308" s="31" t="s">
        <v>239</v>
      </c>
      <c r="G308" s="31" t="s">
        <v>541</v>
      </c>
      <c r="H308" s="28"/>
      <c r="I308" s="28"/>
      <c r="J308" s="28"/>
      <c r="K308" s="45" t="e">
        <f t="shared" si="41"/>
        <v>#DIV/0!</v>
      </c>
      <c r="M308" s="33">
        <f t="shared" si="44"/>
        <v>0</v>
      </c>
      <c r="N308" s="33">
        <f t="shared" si="45"/>
        <v>0</v>
      </c>
    </row>
    <row r="309" spans="1:14" s="5" customFormat="1" ht="34.5">
      <c r="A309" s="29"/>
      <c r="B309" s="30" t="s">
        <v>236</v>
      </c>
      <c r="C309" s="31" t="s">
        <v>508</v>
      </c>
      <c r="D309" s="31" t="s">
        <v>437</v>
      </c>
      <c r="E309" s="31" t="s">
        <v>418</v>
      </c>
      <c r="F309" s="31" t="s">
        <v>239</v>
      </c>
      <c r="G309" s="31" t="s">
        <v>237</v>
      </c>
      <c r="H309" s="28">
        <v>17400</v>
      </c>
      <c r="I309" s="28">
        <v>17400</v>
      </c>
      <c r="J309" s="28">
        <v>16725</v>
      </c>
      <c r="K309" s="45">
        <f t="shared" si="41"/>
        <v>96.12068965517241</v>
      </c>
      <c r="M309" s="33">
        <f t="shared" si="44"/>
        <v>675</v>
      </c>
      <c r="N309" s="33">
        <f t="shared" si="45"/>
        <v>0</v>
      </c>
    </row>
    <row r="310" spans="1:14" s="5" customFormat="1" ht="18.75">
      <c r="A310" s="29"/>
      <c r="B310" s="30" t="s">
        <v>513</v>
      </c>
      <c r="C310" s="31" t="s">
        <v>508</v>
      </c>
      <c r="D310" s="31" t="s">
        <v>437</v>
      </c>
      <c r="E310" s="31" t="s">
        <v>421</v>
      </c>
      <c r="F310" s="31"/>
      <c r="G310" s="31"/>
      <c r="H310" s="28">
        <f>SUM(H311,H317)</f>
        <v>128702.59999999999</v>
      </c>
      <c r="I310" s="28">
        <f>SUM(I311,I317)</f>
        <v>128702.59999999999</v>
      </c>
      <c r="J310" s="28">
        <f>SUM(J311,J317)</f>
        <v>105364.5</v>
      </c>
      <c r="K310" s="45">
        <f t="shared" si="41"/>
        <v>81.86664449669237</v>
      </c>
      <c r="M310" s="33">
        <f t="shared" si="44"/>
        <v>23338.09999999999</v>
      </c>
      <c r="N310" s="33">
        <f t="shared" si="45"/>
        <v>0</v>
      </c>
    </row>
    <row r="311" spans="1:14" s="5" customFormat="1" ht="18.75">
      <c r="A311" s="29"/>
      <c r="B311" s="30" t="s">
        <v>26</v>
      </c>
      <c r="C311" s="31" t="s">
        <v>508</v>
      </c>
      <c r="D311" s="31" t="s">
        <v>437</v>
      </c>
      <c r="E311" s="31" t="s">
        <v>421</v>
      </c>
      <c r="F311" s="31" t="s">
        <v>477</v>
      </c>
      <c r="G311" s="31"/>
      <c r="H311" s="28">
        <f>H312</f>
        <v>48854</v>
      </c>
      <c r="I311" s="28">
        <f>I312</f>
        <v>48854</v>
      </c>
      <c r="J311" s="28">
        <f>J312</f>
        <v>43096.3</v>
      </c>
      <c r="K311" s="45">
        <f t="shared" si="41"/>
        <v>88.21447578499202</v>
      </c>
      <c r="M311" s="33">
        <f t="shared" si="44"/>
        <v>5757.699999999997</v>
      </c>
      <c r="N311" s="33">
        <f t="shared" si="45"/>
        <v>0</v>
      </c>
    </row>
    <row r="312" spans="1:14" s="5" customFormat="1" ht="34.5">
      <c r="A312" s="29"/>
      <c r="B312" s="30" t="s">
        <v>402</v>
      </c>
      <c r="C312" s="31" t="s">
        <v>508</v>
      </c>
      <c r="D312" s="31" t="s">
        <v>437</v>
      </c>
      <c r="E312" s="31" t="s">
        <v>421</v>
      </c>
      <c r="F312" s="31" t="s">
        <v>403</v>
      </c>
      <c r="G312" s="31"/>
      <c r="H312" s="28">
        <f>SUM(H313:H316)</f>
        <v>48854</v>
      </c>
      <c r="I312" s="28">
        <f>SUM(I313:I316)</f>
        <v>48854</v>
      </c>
      <c r="J312" s="28">
        <f>SUM(J313:J316)</f>
        <v>43096.3</v>
      </c>
      <c r="K312" s="45">
        <f t="shared" si="41"/>
        <v>88.21447578499202</v>
      </c>
      <c r="M312" s="33">
        <f t="shared" si="44"/>
        <v>5757.699999999997</v>
      </c>
      <c r="N312" s="33">
        <f t="shared" si="45"/>
        <v>0</v>
      </c>
    </row>
    <row r="313" spans="1:14" s="5" customFormat="1" ht="16.5" customHeight="1">
      <c r="A313" s="29"/>
      <c r="B313" s="30" t="s">
        <v>240</v>
      </c>
      <c r="C313" s="31" t="s">
        <v>508</v>
      </c>
      <c r="D313" s="31" t="s">
        <v>437</v>
      </c>
      <c r="E313" s="31" t="s">
        <v>421</v>
      </c>
      <c r="F313" s="31" t="s">
        <v>403</v>
      </c>
      <c r="G313" s="31" t="s">
        <v>517</v>
      </c>
      <c r="H313" s="28">
        <v>20090</v>
      </c>
      <c r="I313" s="28">
        <v>20090</v>
      </c>
      <c r="J313" s="28">
        <v>18519.7</v>
      </c>
      <c r="K313" s="45">
        <f t="shared" si="41"/>
        <v>92.18367346938776</v>
      </c>
      <c r="M313" s="33">
        <f t="shared" si="44"/>
        <v>1570.2999999999993</v>
      </c>
      <c r="N313" s="33">
        <f t="shared" si="45"/>
        <v>0</v>
      </c>
    </row>
    <row r="314" spans="1:14" s="5" customFormat="1" ht="34.5">
      <c r="A314" s="29"/>
      <c r="B314" s="47" t="s">
        <v>721</v>
      </c>
      <c r="C314" s="31" t="s">
        <v>508</v>
      </c>
      <c r="D314" s="31" t="s">
        <v>437</v>
      </c>
      <c r="E314" s="31" t="s">
        <v>421</v>
      </c>
      <c r="F314" s="31" t="s">
        <v>403</v>
      </c>
      <c r="G314" s="31" t="s">
        <v>518</v>
      </c>
      <c r="H314" s="28">
        <v>10990</v>
      </c>
      <c r="I314" s="28">
        <v>10990</v>
      </c>
      <c r="J314" s="28">
        <v>10917.2</v>
      </c>
      <c r="K314" s="45">
        <f t="shared" si="41"/>
        <v>99.3375796178344</v>
      </c>
      <c r="M314" s="33">
        <f t="shared" si="44"/>
        <v>72.79999999999927</v>
      </c>
      <c r="N314" s="33">
        <f t="shared" si="45"/>
        <v>0</v>
      </c>
    </row>
    <row r="315" spans="1:14" s="5" customFormat="1" ht="34.5">
      <c r="A315" s="29"/>
      <c r="B315" s="30" t="s">
        <v>241</v>
      </c>
      <c r="C315" s="31" t="s">
        <v>508</v>
      </c>
      <c r="D315" s="31" t="s">
        <v>437</v>
      </c>
      <c r="E315" s="31" t="s">
        <v>421</v>
      </c>
      <c r="F315" s="31" t="s">
        <v>403</v>
      </c>
      <c r="G315" s="31" t="s">
        <v>519</v>
      </c>
      <c r="H315" s="28">
        <v>11932</v>
      </c>
      <c r="I315" s="28">
        <v>11932</v>
      </c>
      <c r="J315" s="28">
        <v>7817.4</v>
      </c>
      <c r="K315" s="45">
        <f t="shared" si="41"/>
        <v>65.51625879986591</v>
      </c>
      <c r="M315" s="33">
        <f t="shared" si="44"/>
        <v>4114.6</v>
      </c>
      <c r="N315" s="33">
        <f t="shared" si="45"/>
        <v>0</v>
      </c>
    </row>
    <row r="316" spans="1:14" s="5" customFormat="1" ht="18.75">
      <c r="A316" s="29"/>
      <c r="B316" s="30" t="s">
        <v>242</v>
      </c>
      <c r="C316" s="31" t="s">
        <v>508</v>
      </c>
      <c r="D316" s="31" t="s">
        <v>437</v>
      </c>
      <c r="E316" s="31" t="s">
        <v>421</v>
      </c>
      <c r="F316" s="31" t="s">
        <v>403</v>
      </c>
      <c r="G316" s="31" t="s">
        <v>243</v>
      </c>
      <c r="H316" s="28">
        <v>5842</v>
      </c>
      <c r="I316" s="28">
        <v>5842</v>
      </c>
      <c r="J316" s="28">
        <v>5842</v>
      </c>
      <c r="K316" s="45">
        <f t="shared" si="41"/>
        <v>100</v>
      </c>
      <c r="M316" s="33">
        <f t="shared" si="44"/>
        <v>0</v>
      </c>
      <c r="N316" s="33">
        <f t="shared" si="45"/>
        <v>0</v>
      </c>
    </row>
    <row r="317" spans="1:14" s="5" customFormat="1" ht="18.75" customHeight="1">
      <c r="A317" s="29"/>
      <c r="B317" s="30" t="s">
        <v>111</v>
      </c>
      <c r="C317" s="31" t="s">
        <v>508</v>
      </c>
      <c r="D317" s="31" t="s">
        <v>437</v>
      </c>
      <c r="E317" s="31" t="s">
        <v>421</v>
      </c>
      <c r="F317" s="31" t="s">
        <v>479</v>
      </c>
      <c r="G317" s="31"/>
      <c r="H317" s="28">
        <f>SUM(H318,H321,H327)</f>
        <v>79848.59999999999</v>
      </c>
      <c r="I317" s="28">
        <f>SUM(I318,I321,I327)</f>
        <v>79848.59999999999</v>
      </c>
      <c r="J317" s="28">
        <f>SUM(J318,J321,J327)</f>
        <v>62268.2</v>
      </c>
      <c r="K317" s="45">
        <f t="shared" si="41"/>
        <v>77.98283251052618</v>
      </c>
      <c r="M317" s="33">
        <f t="shared" si="44"/>
        <v>17580.399999999994</v>
      </c>
      <c r="N317" s="33">
        <f t="shared" si="45"/>
        <v>0</v>
      </c>
    </row>
    <row r="318" spans="1:14" s="5" customFormat="1" ht="34.5">
      <c r="A318" s="29"/>
      <c r="B318" s="30" t="s">
        <v>244</v>
      </c>
      <c r="C318" s="31" t="s">
        <v>508</v>
      </c>
      <c r="D318" s="31" t="s">
        <v>437</v>
      </c>
      <c r="E318" s="31" t="s">
        <v>421</v>
      </c>
      <c r="F318" s="31" t="s">
        <v>500</v>
      </c>
      <c r="G318" s="31"/>
      <c r="H318" s="28">
        <f aca="true" t="shared" si="56" ref="H318:J319">H319</f>
        <v>18.7</v>
      </c>
      <c r="I318" s="28">
        <f t="shared" si="56"/>
        <v>18.7</v>
      </c>
      <c r="J318" s="28">
        <f t="shared" si="56"/>
        <v>18.7</v>
      </c>
      <c r="K318" s="45">
        <f t="shared" si="41"/>
        <v>100</v>
      </c>
      <c r="M318" s="33">
        <f t="shared" si="44"/>
        <v>0</v>
      </c>
      <c r="N318" s="33">
        <f t="shared" si="45"/>
        <v>0</v>
      </c>
    </row>
    <row r="319" spans="1:14" s="5" customFormat="1" ht="34.5">
      <c r="A319" s="29"/>
      <c r="B319" s="30" t="s">
        <v>514</v>
      </c>
      <c r="C319" s="31" t="s">
        <v>508</v>
      </c>
      <c r="D319" s="31" t="s">
        <v>437</v>
      </c>
      <c r="E319" s="31" t="s">
        <v>421</v>
      </c>
      <c r="F319" s="31" t="s">
        <v>515</v>
      </c>
      <c r="G319" s="31"/>
      <c r="H319" s="28">
        <f t="shared" si="56"/>
        <v>18.7</v>
      </c>
      <c r="I319" s="28">
        <f t="shared" si="56"/>
        <v>18.7</v>
      </c>
      <c r="J319" s="28">
        <f t="shared" si="56"/>
        <v>18.7</v>
      </c>
      <c r="K319" s="45">
        <f aca="true" t="shared" si="57" ref="K319:K382">J319*100/I319</f>
        <v>100</v>
      </c>
      <c r="M319" s="33">
        <f t="shared" si="44"/>
        <v>0</v>
      </c>
      <c r="N319" s="33">
        <f t="shared" si="45"/>
        <v>0</v>
      </c>
    </row>
    <row r="320" spans="1:14" s="5" customFormat="1" ht="52.5" customHeight="1">
      <c r="A320" s="29"/>
      <c r="B320" s="30" t="s">
        <v>245</v>
      </c>
      <c r="C320" s="31" t="s">
        <v>508</v>
      </c>
      <c r="D320" s="31" t="s">
        <v>437</v>
      </c>
      <c r="E320" s="31" t="s">
        <v>421</v>
      </c>
      <c r="F320" s="31" t="s">
        <v>515</v>
      </c>
      <c r="G320" s="31" t="s">
        <v>121</v>
      </c>
      <c r="H320" s="28">
        <v>18.7</v>
      </c>
      <c r="I320" s="28">
        <v>18.7</v>
      </c>
      <c r="J320" s="28">
        <v>18.7</v>
      </c>
      <c r="K320" s="45">
        <f t="shared" si="57"/>
        <v>100</v>
      </c>
      <c r="M320" s="33">
        <f t="shared" si="44"/>
        <v>0</v>
      </c>
      <c r="N320" s="33">
        <f t="shared" si="45"/>
        <v>0</v>
      </c>
    </row>
    <row r="321" spans="1:14" s="5" customFormat="1" ht="36.75" customHeight="1">
      <c r="A321" s="29"/>
      <c r="B321" s="30" t="s">
        <v>246</v>
      </c>
      <c r="C321" s="31" t="s">
        <v>508</v>
      </c>
      <c r="D321" s="31" t="s">
        <v>437</v>
      </c>
      <c r="E321" s="31" t="s">
        <v>421</v>
      </c>
      <c r="F321" s="31" t="s">
        <v>516</v>
      </c>
      <c r="G321" s="31"/>
      <c r="H321" s="28">
        <f>SUM(H322:H326)</f>
        <v>75129.9</v>
      </c>
      <c r="I321" s="28">
        <f>SUM(I322:I326)</f>
        <v>75129.9</v>
      </c>
      <c r="J321" s="28">
        <f>SUM(J322:J326)</f>
        <v>57561.6</v>
      </c>
      <c r="K321" s="45">
        <f t="shared" si="57"/>
        <v>76.61610091321832</v>
      </c>
      <c r="M321" s="33">
        <f t="shared" si="44"/>
        <v>17568.299999999996</v>
      </c>
      <c r="N321" s="33">
        <f t="shared" si="45"/>
        <v>0</v>
      </c>
    </row>
    <row r="322" spans="1:14" s="5" customFormat="1" ht="18.75">
      <c r="A322" s="29"/>
      <c r="B322" s="30" t="s">
        <v>540</v>
      </c>
      <c r="C322" s="31" t="s">
        <v>508</v>
      </c>
      <c r="D322" s="31" t="s">
        <v>437</v>
      </c>
      <c r="E322" s="31" t="s">
        <v>421</v>
      </c>
      <c r="F322" s="31" t="s">
        <v>516</v>
      </c>
      <c r="G322" s="31" t="s">
        <v>541</v>
      </c>
      <c r="H322" s="28">
        <v>37601.9</v>
      </c>
      <c r="I322" s="28">
        <v>37601.9</v>
      </c>
      <c r="J322" s="28">
        <v>30339.7</v>
      </c>
      <c r="K322" s="45">
        <f t="shared" si="57"/>
        <v>80.68661424023786</v>
      </c>
      <c r="M322" s="33">
        <f t="shared" si="44"/>
        <v>7262.200000000001</v>
      </c>
      <c r="N322" s="33">
        <f t="shared" si="45"/>
        <v>0</v>
      </c>
    </row>
    <row r="323" spans="1:14" s="5" customFormat="1" ht="18.75" customHeight="1">
      <c r="A323" s="29"/>
      <c r="B323" s="30" t="s">
        <v>240</v>
      </c>
      <c r="C323" s="31" t="s">
        <v>508</v>
      </c>
      <c r="D323" s="31" t="s">
        <v>437</v>
      </c>
      <c r="E323" s="31" t="s">
        <v>421</v>
      </c>
      <c r="F323" s="31" t="s">
        <v>516</v>
      </c>
      <c r="G323" s="31" t="s">
        <v>517</v>
      </c>
      <c r="H323" s="28">
        <v>16890</v>
      </c>
      <c r="I323" s="28">
        <v>16890</v>
      </c>
      <c r="J323" s="28">
        <v>10002.3</v>
      </c>
      <c r="K323" s="45">
        <f t="shared" si="57"/>
        <v>59.22024866785079</v>
      </c>
      <c r="M323" s="33">
        <f t="shared" si="44"/>
        <v>6887.700000000001</v>
      </c>
      <c r="N323" s="33">
        <f t="shared" si="45"/>
        <v>0</v>
      </c>
    </row>
    <row r="324" spans="1:14" s="5" customFormat="1" ht="36" customHeight="1">
      <c r="A324" s="29"/>
      <c r="B324" s="30" t="s">
        <v>721</v>
      </c>
      <c r="C324" s="31" t="s">
        <v>508</v>
      </c>
      <c r="D324" s="31" t="s">
        <v>437</v>
      </c>
      <c r="E324" s="31" t="s">
        <v>421</v>
      </c>
      <c r="F324" s="31" t="s">
        <v>516</v>
      </c>
      <c r="G324" s="31" t="s">
        <v>518</v>
      </c>
      <c r="H324" s="28">
        <v>6355</v>
      </c>
      <c r="I324" s="28">
        <v>6355</v>
      </c>
      <c r="J324" s="28">
        <v>6333.5</v>
      </c>
      <c r="K324" s="45">
        <f t="shared" si="57"/>
        <v>99.66168371361132</v>
      </c>
      <c r="M324" s="33">
        <f t="shared" si="44"/>
        <v>21.5</v>
      </c>
      <c r="N324" s="33">
        <f t="shared" si="45"/>
        <v>0</v>
      </c>
    </row>
    <row r="325" spans="1:14" s="5" customFormat="1" ht="34.5">
      <c r="A325" s="29"/>
      <c r="B325" s="30" t="s">
        <v>241</v>
      </c>
      <c r="C325" s="31" t="s">
        <v>508</v>
      </c>
      <c r="D325" s="31" t="s">
        <v>437</v>
      </c>
      <c r="E325" s="31" t="s">
        <v>421</v>
      </c>
      <c r="F325" s="31" t="s">
        <v>516</v>
      </c>
      <c r="G325" s="31" t="s">
        <v>519</v>
      </c>
      <c r="H325" s="28">
        <v>7722</v>
      </c>
      <c r="I325" s="28">
        <v>7722</v>
      </c>
      <c r="J325" s="28">
        <v>6417.7</v>
      </c>
      <c r="K325" s="45">
        <f t="shared" si="57"/>
        <v>83.10929810929811</v>
      </c>
      <c r="M325" s="33">
        <f t="shared" si="44"/>
        <v>1304.3000000000002</v>
      </c>
      <c r="N325" s="33">
        <f t="shared" si="45"/>
        <v>0</v>
      </c>
    </row>
    <row r="326" spans="1:14" s="5" customFormat="1" ht="18.75">
      <c r="A326" s="29"/>
      <c r="B326" s="30" t="s">
        <v>242</v>
      </c>
      <c r="C326" s="31" t="s">
        <v>508</v>
      </c>
      <c r="D326" s="31" t="s">
        <v>437</v>
      </c>
      <c r="E326" s="31" t="s">
        <v>421</v>
      </c>
      <c r="F326" s="31" t="s">
        <v>516</v>
      </c>
      <c r="G326" s="31" t="s">
        <v>243</v>
      </c>
      <c r="H326" s="28">
        <v>6561</v>
      </c>
      <c r="I326" s="28">
        <v>6561</v>
      </c>
      <c r="J326" s="28">
        <v>4468.4</v>
      </c>
      <c r="K326" s="45">
        <f t="shared" si="57"/>
        <v>68.10547172687089</v>
      </c>
      <c r="M326" s="33">
        <f t="shared" si="44"/>
        <v>2092.6000000000004</v>
      </c>
      <c r="N326" s="33">
        <f t="shared" si="45"/>
        <v>0</v>
      </c>
    </row>
    <row r="327" spans="1:14" s="5" customFormat="1" ht="18.75" customHeight="1">
      <c r="A327" s="29"/>
      <c r="B327" s="30" t="s">
        <v>206</v>
      </c>
      <c r="C327" s="31" t="s">
        <v>508</v>
      </c>
      <c r="D327" s="31" t="s">
        <v>437</v>
      </c>
      <c r="E327" s="31" t="s">
        <v>421</v>
      </c>
      <c r="F327" s="31" t="s">
        <v>207</v>
      </c>
      <c r="G327" s="31"/>
      <c r="H327" s="28">
        <f aca="true" t="shared" si="58" ref="H327:J328">H328</f>
        <v>4700</v>
      </c>
      <c r="I327" s="28">
        <f t="shared" si="58"/>
        <v>4700</v>
      </c>
      <c r="J327" s="28">
        <f t="shared" si="58"/>
        <v>4687.9</v>
      </c>
      <c r="K327" s="45">
        <f t="shared" si="57"/>
        <v>99.74255319148935</v>
      </c>
      <c r="M327" s="33">
        <f t="shared" si="44"/>
        <v>12.100000000000364</v>
      </c>
      <c r="N327" s="33">
        <f t="shared" si="45"/>
        <v>0</v>
      </c>
    </row>
    <row r="328" spans="1:14" s="5" customFormat="1" ht="51.75">
      <c r="A328" s="29"/>
      <c r="B328" s="30" t="s">
        <v>247</v>
      </c>
      <c r="C328" s="31" t="s">
        <v>508</v>
      </c>
      <c r="D328" s="31" t="s">
        <v>437</v>
      </c>
      <c r="E328" s="31" t="s">
        <v>421</v>
      </c>
      <c r="F328" s="31" t="s">
        <v>248</v>
      </c>
      <c r="G328" s="31"/>
      <c r="H328" s="28">
        <f t="shared" si="58"/>
        <v>4700</v>
      </c>
      <c r="I328" s="28">
        <f t="shared" si="58"/>
        <v>4700</v>
      </c>
      <c r="J328" s="28">
        <f t="shared" si="58"/>
        <v>4687.9</v>
      </c>
      <c r="K328" s="45">
        <f t="shared" si="57"/>
        <v>99.74255319148935</v>
      </c>
      <c r="M328" s="33">
        <f t="shared" si="44"/>
        <v>12.100000000000364</v>
      </c>
      <c r="N328" s="33">
        <f t="shared" si="45"/>
        <v>0</v>
      </c>
    </row>
    <row r="329" spans="1:14" s="5" customFormat="1" ht="18.75">
      <c r="A329" s="29"/>
      <c r="B329" s="30" t="s">
        <v>540</v>
      </c>
      <c r="C329" s="31" t="s">
        <v>508</v>
      </c>
      <c r="D329" s="31" t="s">
        <v>437</v>
      </c>
      <c r="E329" s="31" t="s">
        <v>421</v>
      </c>
      <c r="F329" s="31" t="s">
        <v>248</v>
      </c>
      <c r="G329" s="31" t="s">
        <v>541</v>
      </c>
      <c r="H329" s="28">
        <v>4700</v>
      </c>
      <c r="I329" s="28">
        <v>4700</v>
      </c>
      <c r="J329" s="28">
        <v>4687.9</v>
      </c>
      <c r="K329" s="45">
        <f t="shared" si="57"/>
        <v>99.74255319148935</v>
      </c>
      <c r="M329" s="33">
        <f t="shared" si="44"/>
        <v>12.100000000000364</v>
      </c>
      <c r="N329" s="33">
        <f t="shared" si="45"/>
        <v>0</v>
      </c>
    </row>
    <row r="330" spans="1:14" s="5" customFormat="1" ht="18.75">
      <c r="A330" s="29"/>
      <c r="B330" s="30" t="s">
        <v>545</v>
      </c>
      <c r="C330" s="31" t="s">
        <v>508</v>
      </c>
      <c r="D330" s="31" t="s">
        <v>437</v>
      </c>
      <c r="E330" s="31" t="s">
        <v>419</v>
      </c>
      <c r="F330" s="31"/>
      <c r="G330" s="31"/>
      <c r="H330" s="28">
        <f aca="true" t="shared" si="59" ref="H330:J332">H331</f>
        <v>980</v>
      </c>
      <c r="I330" s="28">
        <f t="shared" si="59"/>
        <v>980</v>
      </c>
      <c r="J330" s="28">
        <f t="shared" si="59"/>
        <v>980</v>
      </c>
      <c r="K330" s="45">
        <f t="shared" si="57"/>
        <v>100</v>
      </c>
      <c r="M330" s="33">
        <f aca="true" t="shared" si="60" ref="M330:M393">I330-J330</f>
        <v>0</v>
      </c>
      <c r="N330" s="33">
        <f aca="true" t="shared" si="61" ref="N330:N393">H330-I330</f>
        <v>0</v>
      </c>
    </row>
    <row r="331" spans="1:14" s="5" customFormat="1" ht="18.75" customHeight="1">
      <c r="A331" s="29"/>
      <c r="B331" s="30" t="s">
        <v>111</v>
      </c>
      <c r="C331" s="31" t="s">
        <v>508</v>
      </c>
      <c r="D331" s="31" t="s">
        <v>437</v>
      </c>
      <c r="E331" s="31" t="s">
        <v>419</v>
      </c>
      <c r="F331" s="31" t="s">
        <v>479</v>
      </c>
      <c r="G331" s="31"/>
      <c r="H331" s="28">
        <f t="shared" si="59"/>
        <v>980</v>
      </c>
      <c r="I331" s="28">
        <f t="shared" si="59"/>
        <v>980</v>
      </c>
      <c r="J331" s="28">
        <f t="shared" si="59"/>
        <v>980</v>
      </c>
      <c r="K331" s="45">
        <f t="shared" si="57"/>
        <v>100</v>
      </c>
      <c r="M331" s="33">
        <f t="shared" si="60"/>
        <v>0</v>
      </c>
      <c r="N331" s="33">
        <f t="shared" si="61"/>
        <v>0</v>
      </c>
    </row>
    <row r="332" spans="1:14" s="5" customFormat="1" ht="51.75">
      <c r="A332" s="29"/>
      <c r="B332" s="30" t="s">
        <v>249</v>
      </c>
      <c r="C332" s="31" t="s">
        <v>508</v>
      </c>
      <c r="D332" s="31" t="s">
        <v>437</v>
      </c>
      <c r="E332" s="31" t="s">
        <v>419</v>
      </c>
      <c r="F332" s="31" t="s">
        <v>250</v>
      </c>
      <c r="G332" s="31"/>
      <c r="H332" s="28">
        <f t="shared" si="59"/>
        <v>980</v>
      </c>
      <c r="I332" s="28">
        <f t="shared" si="59"/>
        <v>980</v>
      </c>
      <c r="J332" s="28">
        <f t="shared" si="59"/>
        <v>980</v>
      </c>
      <c r="K332" s="45">
        <f t="shared" si="57"/>
        <v>100</v>
      </c>
      <c r="M332" s="33">
        <f t="shared" si="60"/>
        <v>0</v>
      </c>
      <c r="N332" s="33">
        <f t="shared" si="61"/>
        <v>0</v>
      </c>
    </row>
    <row r="333" spans="1:14" s="5" customFormat="1" ht="18.75">
      <c r="A333" s="29"/>
      <c r="B333" s="30" t="s">
        <v>540</v>
      </c>
      <c r="C333" s="31" t="s">
        <v>508</v>
      </c>
      <c r="D333" s="31" t="s">
        <v>437</v>
      </c>
      <c r="E333" s="31" t="s">
        <v>419</v>
      </c>
      <c r="F333" s="31" t="s">
        <v>250</v>
      </c>
      <c r="G333" s="31" t="s">
        <v>541</v>
      </c>
      <c r="H333" s="28">
        <v>980</v>
      </c>
      <c r="I333" s="28">
        <v>980</v>
      </c>
      <c r="J333" s="28">
        <v>980</v>
      </c>
      <c r="K333" s="45">
        <f t="shared" si="57"/>
        <v>100</v>
      </c>
      <c r="M333" s="33">
        <f t="shared" si="60"/>
        <v>0</v>
      </c>
      <c r="N333" s="33">
        <f t="shared" si="61"/>
        <v>0</v>
      </c>
    </row>
    <row r="334" spans="1:14" s="5" customFormat="1" ht="15" customHeight="1">
      <c r="A334" s="29"/>
      <c r="B334" s="30" t="s">
        <v>521</v>
      </c>
      <c r="C334" s="31" t="s">
        <v>508</v>
      </c>
      <c r="D334" s="31" t="s">
        <v>522</v>
      </c>
      <c r="E334" s="31"/>
      <c r="F334" s="31"/>
      <c r="G334" s="31"/>
      <c r="H334" s="28">
        <f>SUM(H335,H346)</f>
        <v>251221.59999999998</v>
      </c>
      <c r="I334" s="28">
        <f>SUM(I335,I346)</f>
        <v>251221.59999999998</v>
      </c>
      <c r="J334" s="28">
        <f>SUM(J335,J346)</f>
        <v>246813.69999999998</v>
      </c>
      <c r="K334" s="45">
        <f t="shared" si="57"/>
        <v>98.24541361093155</v>
      </c>
      <c r="M334" s="33">
        <f t="shared" si="60"/>
        <v>4407.899999999994</v>
      </c>
      <c r="N334" s="33">
        <f t="shared" si="61"/>
        <v>0</v>
      </c>
    </row>
    <row r="335" spans="1:14" s="5" customFormat="1" ht="18.75">
      <c r="A335" s="29"/>
      <c r="B335" s="30" t="s">
        <v>560</v>
      </c>
      <c r="C335" s="31" t="s">
        <v>508</v>
      </c>
      <c r="D335" s="31" t="s">
        <v>522</v>
      </c>
      <c r="E335" s="31" t="s">
        <v>418</v>
      </c>
      <c r="F335" s="31"/>
      <c r="G335" s="31"/>
      <c r="H335" s="28">
        <f>SUM(H336,H340,H343)</f>
        <v>16953.3</v>
      </c>
      <c r="I335" s="28">
        <f>SUM(I336,I340,I343)</f>
        <v>16953.3</v>
      </c>
      <c r="J335" s="28">
        <f>SUM(J336,J340,J343)</f>
        <v>16800.4</v>
      </c>
      <c r="K335" s="45">
        <f t="shared" si="57"/>
        <v>99.09811069231361</v>
      </c>
      <c r="M335" s="33">
        <f t="shared" si="60"/>
        <v>152.89999999999782</v>
      </c>
      <c r="N335" s="33">
        <f t="shared" si="61"/>
        <v>0</v>
      </c>
    </row>
    <row r="336" spans="1:14" s="5" customFormat="1" ht="37.5" customHeight="1" hidden="1">
      <c r="A336" s="29"/>
      <c r="B336" s="30" t="s">
        <v>529</v>
      </c>
      <c r="C336" s="31" t="s">
        <v>508</v>
      </c>
      <c r="D336" s="31" t="s">
        <v>522</v>
      </c>
      <c r="E336" s="31" t="s">
        <v>418</v>
      </c>
      <c r="F336" s="31" t="s">
        <v>531</v>
      </c>
      <c r="G336" s="31"/>
      <c r="H336" s="28">
        <f aca="true" t="shared" si="62" ref="H336:J338">H337</f>
        <v>0</v>
      </c>
      <c r="I336" s="28">
        <f t="shared" si="62"/>
        <v>0</v>
      </c>
      <c r="J336" s="28">
        <f t="shared" si="62"/>
        <v>0</v>
      </c>
      <c r="K336" s="45" t="e">
        <f t="shared" si="57"/>
        <v>#DIV/0!</v>
      </c>
      <c r="M336" s="33">
        <f t="shared" si="60"/>
        <v>0</v>
      </c>
      <c r="N336" s="33">
        <f t="shared" si="61"/>
        <v>0</v>
      </c>
    </row>
    <row r="337" spans="1:14" s="5" customFormat="1" ht="69" hidden="1">
      <c r="A337" s="29"/>
      <c r="B337" s="30" t="s">
        <v>251</v>
      </c>
      <c r="C337" s="31" t="s">
        <v>508</v>
      </c>
      <c r="D337" s="31" t="s">
        <v>522</v>
      </c>
      <c r="E337" s="31" t="s">
        <v>418</v>
      </c>
      <c r="F337" s="31" t="s">
        <v>532</v>
      </c>
      <c r="G337" s="31"/>
      <c r="H337" s="28">
        <f t="shared" si="62"/>
        <v>0</v>
      </c>
      <c r="I337" s="28">
        <f t="shared" si="62"/>
        <v>0</v>
      </c>
      <c r="J337" s="28">
        <f t="shared" si="62"/>
        <v>0</v>
      </c>
      <c r="K337" s="45" t="e">
        <f t="shared" si="57"/>
        <v>#DIV/0!</v>
      </c>
      <c r="M337" s="33">
        <f t="shared" si="60"/>
        <v>0</v>
      </c>
      <c r="N337" s="33">
        <f t="shared" si="61"/>
        <v>0</v>
      </c>
    </row>
    <row r="338" spans="1:14" s="5" customFormat="1" ht="34.5" hidden="1">
      <c r="A338" s="29"/>
      <c r="B338" s="30" t="s">
        <v>90</v>
      </c>
      <c r="C338" s="31" t="s">
        <v>508</v>
      </c>
      <c r="D338" s="31" t="s">
        <v>522</v>
      </c>
      <c r="E338" s="31" t="s">
        <v>418</v>
      </c>
      <c r="F338" s="31" t="s">
        <v>533</v>
      </c>
      <c r="G338" s="31"/>
      <c r="H338" s="28">
        <f t="shared" si="62"/>
        <v>0</v>
      </c>
      <c r="I338" s="28">
        <f t="shared" si="62"/>
        <v>0</v>
      </c>
      <c r="J338" s="28">
        <f t="shared" si="62"/>
        <v>0</v>
      </c>
      <c r="K338" s="45" t="e">
        <f t="shared" si="57"/>
        <v>#DIV/0!</v>
      </c>
      <c r="M338" s="33">
        <f t="shared" si="60"/>
        <v>0</v>
      </c>
      <c r="N338" s="33">
        <f t="shared" si="61"/>
        <v>0</v>
      </c>
    </row>
    <row r="339" spans="1:14" s="5" customFormat="1" ht="18.75" hidden="1">
      <c r="A339" s="29"/>
      <c r="B339" s="30" t="s">
        <v>540</v>
      </c>
      <c r="C339" s="31" t="s">
        <v>508</v>
      </c>
      <c r="D339" s="31" t="s">
        <v>522</v>
      </c>
      <c r="E339" s="31" t="s">
        <v>418</v>
      </c>
      <c r="F339" s="31" t="s">
        <v>533</v>
      </c>
      <c r="G339" s="31" t="s">
        <v>541</v>
      </c>
      <c r="H339" s="28">
        <v>0</v>
      </c>
      <c r="I339" s="28">
        <v>0</v>
      </c>
      <c r="J339" s="28">
        <v>0</v>
      </c>
      <c r="K339" s="45" t="e">
        <f t="shared" si="57"/>
        <v>#DIV/0!</v>
      </c>
      <c r="M339" s="33">
        <f t="shared" si="60"/>
        <v>0</v>
      </c>
      <c r="N339" s="33">
        <f t="shared" si="61"/>
        <v>0</v>
      </c>
    </row>
    <row r="340" spans="1:14" s="5" customFormat="1" ht="14.25" customHeight="1">
      <c r="A340" s="29"/>
      <c r="B340" s="30" t="s">
        <v>502</v>
      </c>
      <c r="C340" s="31" t="s">
        <v>508</v>
      </c>
      <c r="D340" s="31" t="s">
        <v>522</v>
      </c>
      <c r="E340" s="31" t="s">
        <v>418</v>
      </c>
      <c r="F340" s="31" t="s">
        <v>503</v>
      </c>
      <c r="G340" s="31"/>
      <c r="H340" s="28">
        <f aca="true" t="shared" si="63" ref="H340:J341">H341</f>
        <v>7830.7</v>
      </c>
      <c r="I340" s="28">
        <f t="shared" si="63"/>
        <v>7830.7</v>
      </c>
      <c r="J340" s="28">
        <f t="shared" si="63"/>
        <v>7830.7</v>
      </c>
      <c r="K340" s="45">
        <f t="shared" si="57"/>
        <v>100</v>
      </c>
      <c r="M340" s="33">
        <f t="shared" si="60"/>
        <v>0</v>
      </c>
      <c r="N340" s="33">
        <f t="shared" si="61"/>
        <v>0</v>
      </c>
    </row>
    <row r="341" spans="1:14" s="5" customFormat="1" ht="34.5">
      <c r="A341" s="29"/>
      <c r="B341" s="30" t="s">
        <v>252</v>
      </c>
      <c r="C341" s="31" t="s">
        <v>508</v>
      </c>
      <c r="D341" s="31" t="s">
        <v>522</v>
      </c>
      <c r="E341" s="31" t="s">
        <v>418</v>
      </c>
      <c r="F341" s="31" t="s">
        <v>253</v>
      </c>
      <c r="G341" s="31"/>
      <c r="H341" s="28">
        <f t="shared" si="63"/>
        <v>7830.7</v>
      </c>
      <c r="I341" s="28">
        <f t="shared" si="63"/>
        <v>7830.7</v>
      </c>
      <c r="J341" s="28">
        <f t="shared" si="63"/>
        <v>7830.7</v>
      </c>
      <c r="K341" s="45">
        <f t="shared" si="57"/>
        <v>100</v>
      </c>
      <c r="M341" s="33">
        <f t="shared" si="60"/>
        <v>0</v>
      </c>
      <c r="N341" s="33">
        <f t="shared" si="61"/>
        <v>0</v>
      </c>
    </row>
    <row r="342" spans="1:14" s="5" customFormat="1" ht="36" customHeight="1">
      <c r="A342" s="29"/>
      <c r="B342" s="30" t="s">
        <v>623</v>
      </c>
      <c r="C342" s="31" t="s">
        <v>508</v>
      </c>
      <c r="D342" s="31" t="s">
        <v>522</v>
      </c>
      <c r="E342" s="31" t="s">
        <v>418</v>
      </c>
      <c r="F342" s="31" t="s">
        <v>253</v>
      </c>
      <c r="G342" s="31" t="s">
        <v>447</v>
      </c>
      <c r="H342" s="28">
        <v>7830.7</v>
      </c>
      <c r="I342" s="28">
        <v>7830.7</v>
      </c>
      <c r="J342" s="28">
        <v>7830.7</v>
      </c>
      <c r="K342" s="45">
        <f t="shared" si="57"/>
        <v>100</v>
      </c>
      <c r="M342" s="33">
        <f t="shared" si="60"/>
        <v>0</v>
      </c>
      <c r="N342" s="33">
        <f t="shared" si="61"/>
        <v>0</v>
      </c>
    </row>
    <row r="343" spans="1:14" s="5" customFormat="1" ht="15.75" customHeight="1">
      <c r="A343" s="29"/>
      <c r="B343" s="30" t="s">
        <v>111</v>
      </c>
      <c r="C343" s="31" t="s">
        <v>508</v>
      </c>
      <c r="D343" s="31" t="s">
        <v>522</v>
      </c>
      <c r="E343" s="31" t="s">
        <v>418</v>
      </c>
      <c r="F343" s="31" t="s">
        <v>479</v>
      </c>
      <c r="G343" s="31"/>
      <c r="H343" s="28">
        <f aca="true" t="shared" si="64" ref="H343:J344">H344</f>
        <v>9122.6</v>
      </c>
      <c r="I343" s="28">
        <f t="shared" si="64"/>
        <v>9122.6</v>
      </c>
      <c r="J343" s="28">
        <f t="shared" si="64"/>
        <v>8969.7</v>
      </c>
      <c r="K343" s="45">
        <f t="shared" si="57"/>
        <v>98.32394273562363</v>
      </c>
      <c r="M343" s="33">
        <f t="shared" si="60"/>
        <v>152.89999999999964</v>
      </c>
      <c r="N343" s="33">
        <f t="shared" si="61"/>
        <v>0</v>
      </c>
    </row>
    <row r="344" spans="1:14" s="5" customFormat="1" ht="51.75">
      <c r="A344" s="29"/>
      <c r="B344" s="30" t="s">
        <v>249</v>
      </c>
      <c r="C344" s="31" t="s">
        <v>508</v>
      </c>
      <c r="D344" s="31" t="s">
        <v>522</v>
      </c>
      <c r="E344" s="31" t="s">
        <v>418</v>
      </c>
      <c r="F344" s="31" t="s">
        <v>250</v>
      </c>
      <c r="G344" s="31"/>
      <c r="H344" s="28">
        <f t="shared" si="64"/>
        <v>9122.6</v>
      </c>
      <c r="I344" s="28">
        <f t="shared" si="64"/>
        <v>9122.6</v>
      </c>
      <c r="J344" s="28">
        <f t="shared" si="64"/>
        <v>8969.7</v>
      </c>
      <c r="K344" s="45">
        <f t="shared" si="57"/>
        <v>98.32394273562363</v>
      </c>
      <c r="M344" s="33">
        <f t="shared" si="60"/>
        <v>152.89999999999964</v>
      </c>
      <c r="N344" s="33">
        <f t="shared" si="61"/>
        <v>0</v>
      </c>
    </row>
    <row r="345" spans="1:14" s="5" customFormat="1" ht="18" customHeight="1">
      <c r="A345" s="29"/>
      <c r="B345" s="30" t="s">
        <v>540</v>
      </c>
      <c r="C345" s="31" t="s">
        <v>508</v>
      </c>
      <c r="D345" s="31" t="s">
        <v>522</v>
      </c>
      <c r="E345" s="31" t="s">
        <v>418</v>
      </c>
      <c r="F345" s="31" t="s">
        <v>250</v>
      </c>
      <c r="G345" s="31" t="s">
        <v>541</v>
      </c>
      <c r="H345" s="28">
        <v>9122.6</v>
      </c>
      <c r="I345" s="28">
        <v>9122.6</v>
      </c>
      <c r="J345" s="28">
        <v>8969.7</v>
      </c>
      <c r="K345" s="45">
        <f t="shared" si="57"/>
        <v>98.32394273562363</v>
      </c>
      <c r="M345" s="33">
        <f t="shared" si="60"/>
        <v>152.89999999999964</v>
      </c>
      <c r="N345" s="33">
        <f t="shared" si="61"/>
        <v>0</v>
      </c>
    </row>
    <row r="346" spans="1:14" s="5" customFormat="1" ht="18" customHeight="1">
      <c r="A346" s="29"/>
      <c r="B346" s="30" t="s">
        <v>523</v>
      </c>
      <c r="C346" s="31" t="s">
        <v>508</v>
      </c>
      <c r="D346" s="31" t="s">
        <v>522</v>
      </c>
      <c r="E346" s="31" t="s">
        <v>421</v>
      </c>
      <c r="F346" s="31"/>
      <c r="G346" s="31"/>
      <c r="H346" s="28">
        <f>SUM(H355,H361,H365,H347)</f>
        <v>234268.3</v>
      </c>
      <c r="I346" s="28">
        <f>SUM(I355,I361,I365,I347)</f>
        <v>234268.3</v>
      </c>
      <c r="J346" s="28">
        <f>SUM(J355,J361,J365,J347)</f>
        <v>230013.3</v>
      </c>
      <c r="K346" s="45">
        <f t="shared" si="57"/>
        <v>98.18370645964478</v>
      </c>
      <c r="M346" s="33">
        <f t="shared" si="60"/>
        <v>4255</v>
      </c>
      <c r="N346" s="33">
        <f t="shared" si="61"/>
        <v>0</v>
      </c>
    </row>
    <row r="347" spans="1:14" s="5" customFormat="1" ht="69">
      <c r="A347" s="29"/>
      <c r="B347" s="30" t="s">
        <v>184</v>
      </c>
      <c r="C347" s="31" t="s">
        <v>508</v>
      </c>
      <c r="D347" s="31" t="s">
        <v>522</v>
      </c>
      <c r="E347" s="31" t="s">
        <v>421</v>
      </c>
      <c r="F347" s="31" t="s">
        <v>185</v>
      </c>
      <c r="G347" s="31"/>
      <c r="H347" s="28">
        <f>H348</f>
        <v>175331.6</v>
      </c>
      <c r="I347" s="28">
        <f>I348</f>
        <v>175331.6</v>
      </c>
      <c r="J347" s="28">
        <f>J348</f>
        <v>174451.19999999998</v>
      </c>
      <c r="K347" s="45">
        <f t="shared" si="57"/>
        <v>99.4978657583687</v>
      </c>
      <c r="M347" s="33">
        <f t="shared" si="60"/>
        <v>880.4000000000233</v>
      </c>
      <c r="N347" s="33">
        <f t="shared" si="61"/>
        <v>0</v>
      </c>
    </row>
    <row r="348" spans="1:14" s="5" customFormat="1" ht="69">
      <c r="A348" s="29"/>
      <c r="B348" s="34" t="s">
        <v>186</v>
      </c>
      <c r="C348" s="31" t="s">
        <v>508</v>
      </c>
      <c r="D348" s="31" t="s">
        <v>522</v>
      </c>
      <c r="E348" s="31" t="s">
        <v>421</v>
      </c>
      <c r="F348" s="31" t="s">
        <v>187</v>
      </c>
      <c r="G348" s="31"/>
      <c r="H348" s="28">
        <f>H349+H351+H353</f>
        <v>175331.6</v>
      </c>
      <c r="I348" s="28">
        <f>I349+I351+I353</f>
        <v>175331.6</v>
      </c>
      <c r="J348" s="28">
        <f>J349+J351+J353</f>
        <v>174451.19999999998</v>
      </c>
      <c r="K348" s="45">
        <f t="shared" si="57"/>
        <v>99.4978657583687</v>
      </c>
      <c r="M348" s="33">
        <f t="shared" si="60"/>
        <v>880.4000000000233</v>
      </c>
      <c r="N348" s="33">
        <f t="shared" si="61"/>
        <v>0</v>
      </c>
    </row>
    <row r="349" spans="1:14" s="5" customFormat="1" ht="86.25">
      <c r="A349" s="29"/>
      <c r="B349" s="34" t="s">
        <v>630</v>
      </c>
      <c r="C349" s="31" t="s">
        <v>508</v>
      </c>
      <c r="D349" s="31" t="s">
        <v>522</v>
      </c>
      <c r="E349" s="31" t="s">
        <v>421</v>
      </c>
      <c r="F349" s="31" t="s">
        <v>254</v>
      </c>
      <c r="G349" s="31"/>
      <c r="H349" s="28">
        <f>H350</f>
        <v>64317.7</v>
      </c>
      <c r="I349" s="28">
        <f>I350</f>
        <v>64317.7</v>
      </c>
      <c r="J349" s="28">
        <f>J350</f>
        <v>64317.7</v>
      </c>
      <c r="K349" s="45">
        <f t="shared" si="57"/>
        <v>100</v>
      </c>
      <c r="M349" s="33">
        <f t="shared" si="60"/>
        <v>0</v>
      </c>
      <c r="N349" s="33">
        <f t="shared" si="61"/>
        <v>0</v>
      </c>
    </row>
    <row r="350" spans="1:14" s="5" customFormat="1" ht="33" customHeight="1">
      <c r="A350" s="29"/>
      <c r="B350" s="30" t="s">
        <v>91</v>
      </c>
      <c r="C350" s="31" t="s">
        <v>508</v>
      </c>
      <c r="D350" s="31" t="s">
        <v>522</v>
      </c>
      <c r="E350" s="31" t="s">
        <v>421</v>
      </c>
      <c r="F350" s="31" t="s">
        <v>254</v>
      </c>
      <c r="G350" s="31" t="s">
        <v>92</v>
      </c>
      <c r="H350" s="28">
        <v>64317.7</v>
      </c>
      <c r="I350" s="28">
        <v>64317.7</v>
      </c>
      <c r="J350" s="28">
        <v>64317.7</v>
      </c>
      <c r="K350" s="45">
        <f t="shared" si="57"/>
        <v>100</v>
      </c>
      <c r="M350" s="33">
        <f t="shared" si="60"/>
        <v>0</v>
      </c>
      <c r="N350" s="33">
        <f t="shared" si="61"/>
        <v>0</v>
      </c>
    </row>
    <row r="351" spans="1:14" s="5" customFormat="1" ht="86.25">
      <c r="A351" s="29"/>
      <c r="B351" s="34" t="s">
        <v>631</v>
      </c>
      <c r="C351" s="31" t="s">
        <v>508</v>
      </c>
      <c r="D351" s="31" t="s">
        <v>522</v>
      </c>
      <c r="E351" s="31" t="s">
        <v>421</v>
      </c>
      <c r="F351" s="31" t="s">
        <v>255</v>
      </c>
      <c r="G351" s="31"/>
      <c r="H351" s="28">
        <f>H352</f>
        <v>82560.7</v>
      </c>
      <c r="I351" s="28">
        <f>I352</f>
        <v>82560.7</v>
      </c>
      <c r="J351" s="28">
        <f>J352</f>
        <v>82560.7</v>
      </c>
      <c r="K351" s="45">
        <f t="shared" si="57"/>
        <v>100</v>
      </c>
      <c r="M351" s="33">
        <f t="shared" si="60"/>
        <v>0</v>
      </c>
      <c r="N351" s="33">
        <f t="shared" si="61"/>
        <v>0</v>
      </c>
    </row>
    <row r="352" spans="1:14" s="5" customFormat="1" ht="32.25" customHeight="1">
      <c r="A352" s="29"/>
      <c r="B352" s="46" t="s">
        <v>91</v>
      </c>
      <c r="C352" s="31" t="s">
        <v>508</v>
      </c>
      <c r="D352" s="31" t="s">
        <v>522</v>
      </c>
      <c r="E352" s="31" t="s">
        <v>421</v>
      </c>
      <c r="F352" s="31" t="s">
        <v>255</v>
      </c>
      <c r="G352" s="31" t="s">
        <v>92</v>
      </c>
      <c r="H352" s="28">
        <v>82560.7</v>
      </c>
      <c r="I352" s="28">
        <v>82560.7</v>
      </c>
      <c r="J352" s="28">
        <v>82560.7</v>
      </c>
      <c r="K352" s="45">
        <f t="shared" si="57"/>
        <v>100</v>
      </c>
      <c r="M352" s="33">
        <f t="shared" si="60"/>
        <v>0</v>
      </c>
      <c r="N352" s="33">
        <f t="shared" si="61"/>
        <v>0</v>
      </c>
    </row>
    <row r="353" spans="1:14" s="5" customFormat="1" ht="140.25" customHeight="1">
      <c r="A353" s="29"/>
      <c r="B353" s="34" t="s">
        <v>256</v>
      </c>
      <c r="C353" s="31" t="s">
        <v>508</v>
      </c>
      <c r="D353" s="31" t="s">
        <v>522</v>
      </c>
      <c r="E353" s="31" t="s">
        <v>421</v>
      </c>
      <c r="F353" s="31" t="s">
        <v>257</v>
      </c>
      <c r="G353" s="31"/>
      <c r="H353" s="28">
        <f>H354</f>
        <v>28453.2</v>
      </c>
      <c r="I353" s="28">
        <f>I354</f>
        <v>28453.2</v>
      </c>
      <c r="J353" s="28">
        <f>J354</f>
        <v>27572.8</v>
      </c>
      <c r="K353" s="45">
        <f t="shared" si="57"/>
        <v>96.90579618461192</v>
      </c>
      <c r="M353" s="33">
        <f t="shared" si="60"/>
        <v>880.4000000000015</v>
      </c>
      <c r="N353" s="33">
        <f t="shared" si="61"/>
        <v>0</v>
      </c>
    </row>
    <row r="354" spans="1:14" s="5" customFormat="1" ht="33" customHeight="1">
      <c r="A354" s="29"/>
      <c r="B354" s="46" t="s">
        <v>91</v>
      </c>
      <c r="C354" s="31" t="s">
        <v>508</v>
      </c>
      <c r="D354" s="31" t="s">
        <v>522</v>
      </c>
      <c r="E354" s="31" t="s">
        <v>421</v>
      </c>
      <c r="F354" s="31" t="s">
        <v>257</v>
      </c>
      <c r="G354" s="31" t="s">
        <v>92</v>
      </c>
      <c r="H354" s="28">
        <v>28453.2</v>
      </c>
      <c r="I354" s="28">
        <v>28453.2</v>
      </c>
      <c r="J354" s="28">
        <v>27572.8</v>
      </c>
      <c r="K354" s="45">
        <f t="shared" si="57"/>
        <v>96.90579618461192</v>
      </c>
      <c r="M354" s="33">
        <f t="shared" si="60"/>
        <v>880.4000000000015</v>
      </c>
      <c r="N354" s="33">
        <f t="shared" si="61"/>
        <v>0</v>
      </c>
    </row>
    <row r="355" spans="1:14" s="5" customFormat="1" ht="34.5" customHeight="1">
      <c r="A355" s="29"/>
      <c r="B355" s="30" t="s">
        <v>529</v>
      </c>
      <c r="C355" s="31" t="s">
        <v>508</v>
      </c>
      <c r="D355" s="31" t="s">
        <v>522</v>
      </c>
      <c r="E355" s="31" t="s">
        <v>421</v>
      </c>
      <c r="F355" s="31" t="s">
        <v>531</v>
      </c>
      <c r="G355" s="31"/>
      <c r="H355" s="28">
        <f aca="true" t="shared" si="65" ref="H355:J356">H356</f>
        <v>25127.6</v>
      </c>
      <c r="I355" s="28">
        <f t="shared" si="65"/>
        <v>25127.6</v>
      </c>
      <c r="J355" s="28">
        <f t="shared" si="65"/>
        <v>25127.5</v>
      </c>
      <c r="K355" s="45">
        <f t="shared" si="57"/>
        <v>99.9996020312326</v>
      </c>
      <c r="M355" s="33">
        <f t="shared" si="60"/>
        <v>0.09999999999854481</v>
      </c>
      <c r="N355" s="33">
        <f t="shared" si="61"/>
        <v>0</v>
      </c>
    </row>
    <row r="356" spans="1:14" s="5" customFormat="1" ht="66" customHeight="1">
      <c r="A356" s="29"/>
      <c r="B356" s="30" t="s">
        <v>251</v>
      </c>
      <c r="C356" s="31" t="s">
        <v>508</v>
      </c>
      <c r="D356" s="31" t="s">
        <v>522</v>
      </c>
      <c r="E356" s="31" t="s">
        <v>421</v>
      </c>
      <c r="F356" s="31" t="s">
        <v>532</v>
      </c>
      <c r="G356" s="31"/>
      <c r="H356" s="28">
        <f t="shared" si="65"/>
        <v>25127.6</v>
      </c>
      <c r="I356" s="28">
        <f t="shared" si="65"/>
        <v>25127.6</v>
      </c>
      <c r="J356" s="28">
        <f t="shared" si="65"/>
        <v>25127.5</v>
      </c>
      <c r="K356" s="45">
        <f t="shared" si="57"/>
        <v>99.9996020312326</v>
      </c>
      <c r="M356" s="33">
        <f t="shared" si="60"/>
        <v>0.09999999999854481</v>
      </c>
      <c r="N356" s="33">
        <f t="shared" si="61"/>
        <v>0</v>
      </c>
    </row>
    <row r="357" spans="1:14" s="5" customFormat="1" ht="34.5">
      <c r="A357" s="29"/>
      <c r="B357" s="30" t="s">
        <v>90</v>
      </c>
      <c r="C357" s="31" t="s">
        <v>508</v>
      </c>
      <c r="D357" s="31" t="s">
        <v>522</v>
      </c>
      <c r="E357" s="31" t="s">
        <v>421</v>
      </c>
      <c r="F357" s="31" t="s">
        <v>533</v>
      </c>
      <c r="G357" s="31"/>
      <c r="H357" s="28">
        <f>SUM(H358:H360)</f>
        <v>25127.6</v>
      </c>
      <c r="I357" s="28">
        <f>SUM(I358:I360)</f>
        <v>25127.6</v>
      </c>
      <c r="J357" s="28">
        <f>SUM(J358:J360)</f>
        <v>25127.5</v>
      </c>
      <c r="K357" s="45">
        <f t="shared" si="57"/>
        <v>99.9996020312326</v>
      </c>
      <c r="M357" s="33">
        <f t="shared" si="60"/>
        <v>0.09999999999854481</v>
      </c>
      <c r="N357" s="33">
        <f t="shared" si="61"/>
        <v>0</v>
      </c>
    </row>
    <row r="358" spans="1:14" s="5" customFormat="1" ht="18.75" hidden="1">
      <c r="A358" s="29"/>
      <c r="B358" s="30" t="s">
        <v>540</v>
      </c>
      <c r="C358" s="31" t="s">
        <v>508</v>
      </c>
      <c r="D358" s="31" t="s">
        <v>522</v>
      </c>
      <c r="E358" s="31" t="s">
        <v>421</v>
      </c>
      <c r="F358" s="31" t="s">
        <v>533</v>
      </c>
      <c r="G358" s="31" t="s">
        <v>541</v>
      </c>
      <c r="H358" s="28">
        <v>0</v>
      </c>
      <c r="I358" s="28">
        <v>0</v>
      </c>
      <c r="J358" s="28">
        <v>0</v>
      </c>
      <c r="K358" s="45" t="e">
        <f t="shared" si="57"/>
        <v>#DIV/0!</v>
      </c>
      <c r="M358" s="33">
        <f t="shared" si="60"/>
        <v>0</v>
      </c>
      <c r="N358" s="33">
        <f t="shared" si="61"/>
        <v>0</v>
      </c>
    </row>
    <row r="359" spans="1:14" s="5" customFormat="1" ht="34.5" hidden="1">
      <c r="A359" s="29"/>
      <c r="B359" s="30" t="s">
        <v>91</v>
      </c>
      <c r="C359" s="31" t="s">
        <v>508</v>
      </c>
      <c r="D359" s="31" t="s">
        <v>522</v>
      </c>
      <c r="E359" s="31" t="s">
        <v>421</v>
      </c>
      <c r="F359" s="31" t="s">
        <v>533</v>
      </c>
      <c r="G359" s="31" t="s">
        <v>92</v>
      </c>
      <c r="H359" s="28">
        <v>0</v>
      </c>
      <c r="I359" s="28">
        <v>0</v>
      </c>
      <c r="J359" s="28">
        <v>0</v>
      </c>
      <c r="K359" s="45" t="e">
        <f t="shared" si="57"/>
        <v>#DIV/0!</v>
      </c>
      <c r="M359" s="33">
        <f t="shared" si="60"/>
        <v>0</v>
      </c>
      <c r="N359" s="33">
        <f t="shared" si="61"/>
        <v>0</v>
      </c>
    </row>
    <row r="360" spans="1:14" s="5" customFormat="1" ht="15.75" customHeight="1">
      <c r="A360" s="29"/>
      <c r="B360" s="30" t="s">
        <v>258</v>
      </c>
      <c r="C360" s="31" t="s">
        <v>508</v>
      </c>
      <c r="D360" s="31" t="s">
        <v>522</v>
      </c>
      <c r="E360" s="31" t="s">
        <v>421</v>
      </c>
      <c r="F360" s="31" t="s">
        <v>533</v>
      </c>
      <c r="G360" s="31" t="s">
        <v>259</v>
      </c>
      <c r="H360" s="28">
        <v>25127.6</v>
      </c>
      <c r="I360" s="28">
        <v>25127.6</v>
      </c>
      <c r="J360" s="28">
        <v>25127.5</v>
      </c>
      <c r="K360" s="45">
        <f t="shared" si="57"/>
        <v>99.9996020312326</v>
      </c>
      <c r="M360" s="33">
        <f t="shared" si="60"/>
        <v>0.09999999999854481</v>
      </c>
      <c r="N360" s="33">
        <f t="shared" si="61"/>
        <v>0</v>
      </c>
    </row>
    <row r="361" spans="1:14" s="5" customFormat="1" ht="15.75" customHeight="1">
      <c r="A361" s="29"/>
      <c r="B361" s="30" t="s">
        <v>568</v>
      </c>
      <c r="C361" s="31" t="s">
        <v>508</v>
      </c>
      <c r="D361" s="31" t="s">
        <v>522</v>
      </c>
      <c r="E361" s="31" t="s">
        <v>421</v>
      </c>
      <c r="F361" s="31" t="s">
        <v>569</v>
      </c>
      <c r="G361" s="31"/>
      <c r="H361" s="28">
        <f aca="true" t="shared" si="66" ref="H361:J363">H362</f>
        <v>15895.3</v>
      </c>
      <c r="I361" s="28">
        <f t="shared" si="66"/>
        <v>15895.3</v>
      </c>
      <c r="J361" s="28">
        <f t="shared" si="66"/>
        <v>15895.2</v>
      </c>
      <c r="K361" s="45">
        <f t="shared" si="57"/>
        <v>99.99937088321705</v>
      </c>
      <c r="M361" s="33">
        <f t="shared" si="60"/>
        <v>0.09999999999854481</v>
      </c>
      <c r="N361" s="33">
        <f t="shared" si="61"/>
        <v>0</v>
      </c>
    </row>
    <row r="362" spans="1:14" s="5" customFormat="1" ht="15.75" customHeight="1">
      <c r="A362" s="29"/>
      <c r="B362" s="30" t="s">
        <v>445</v>
      </c>
      <c r="C362" s="31" t="s">
        <v>508</v>
      </c>
      <c r="D362" s="31" t="s">
        <v>522</v>
      </c>
      <c r="E362" s="31" t="s">
        <v>421</v>
      </c>
      <c r="F362" s="31" t="s">
        <v>570</v>
      </c>
      <c r="G362" s="31"/>
      <c r="H362" s="28">
        <f t="shared" si="66"/>
        <v>15895.3</v>
      </c>
      <c r="I362" s="28">
        <f t="shared" si="66"/>
        <v>15895.3</v>
      </c>
      <c r="J362" s="28">
        <f t="shared" si="66"/>
        <v>15895.2</v>
      </c>
      <c r="K362" s="45">
        <f t="shared" si="57"/>
        <v>99.99937088321705</v>
      </c>
      <c r="M362" s="33">
        <f t="shared" si="60"/>
        <v>0.09999999999854481</v>
      </c>
      <c r="N362" s="33">
        <f t="shared" si="61"/>
        <v>0</v>
      </c>
    </row>
    <row r="363" spans="1:14" s="5" customFormat="1" ht="15.75" customHeight="1">
      <c r="A363" s="29"/>
      <c r="B363" s="30" t="s">
        <v>145</v>
      </c>
      <c r="C363" s="31" t="s">
        <v>508</v>
      </c>
      <c r="D363" s="31" t="s">
        <v>522</v>
      </c>
      <c r="E363" s="31" t="s">
        <v>421</v>
      </c>
      <c r="F363" s="31" t="s">
        <v>260</v>
      </c>
      <c r="G363" s="31"/>
      <c r="H363" s="28">
        <f t="shared" si="66"/>
        <v>15895.3</v>
      </c>
      <c r="I363" s="28">
        <f t="shared" si="66"/>
        <v>15895.3</v>
      </c>
      <c r="J363" s="28">
        <f t="shared" si="66"/>
        <v>15895.2</v>
      </c>
      <c r="K363" s="45">
        <f t="shared" si="57"/>
        <v>99.99937088321705</v>
      </c>
      <c r="M363" s="33">
        <f t="shared" si="60"/>
        <v>0.09999999999854481</v>
      </c>
      <c r="N363" s="33">
        <f t="shared" si="61"/>
        <v>0</v>
      </c>
    </row>
    <row r="364" spans="1:14" s="5" customFormat="1" ht="31.5" customHeight="1">
      <c r="A364" s="29"/>
      <c r="B364" s="30" t="s">
        <v>623</v>
      </c>
      <c r="C364" s="31" t="s">
        <v>508</v>
      </c>
      <c r="D364" s="31" t="s">
        <v>522</v>
      </c>
      <c r="E364" s="31" t="s">
        <v>421</v>
      </c>
      <c r="F364" s="31" t="s">
        <v>260</v>
      </c>
      <c r="G364" s="31" t="s">
        <v>447</v>
      </c>
      <c r="H364" s="28">
        <v>15895.3</v>
      </c>
      <c r="I364" s="28">
        <v>15895.3</v>
      </c>
      <c r="J364" s="28">
        <v>15895.2</v>
      </c>
      <c r="K364" s="45">
        <f t="shared" si="57"/>
        <v>99.99937088321705</v>
      </c>
      <c r="M364" s="33">
        <f t="shared" si="60"/>
        <v>0.09999999999854481</v>
      </c>
      <c r="N364" s="33">
        <f t="shared" si="61"/>
        <v>0</v>
      </c>
    </row>
    <row r="365" spans="1:14" s="5" customFormat="1" ht="16.5" customHeight="1">
      <c r="A365" s="29"/>
      <c r="B365" s="30" t="s">
        <v>111</v>
      </c>
      <c r="C365" s="31" t="s">
        <v>508</v>
      </c>
      <c r="D365" s="31" t="s">
        <v>522</v>
      </c>
      <c r="E365" s="31" t="s">
        <v>421</v>
      </c>
      <c r="F365" s="31" t="s">
        <v>479</v>
      </c>
      <c r="G365" s="31"/>
      <c r="H365" s="28">
        <f>SUM(H366,H368)</f>
        <v>17913.8</v>
      </c>
      <c r="I365" s="28">
        <f>SUM(I366,I368)</f>
        <v>17913.8</v>
      </c>
      <c r="J365" s="28">
        <f>SUM(J366,J368)</f>
        <v>14539.4</v>
      </c>
      <c r="K365" s="45">
        <f t="shared" si="57"/>
        <v>81.16312563498532</v>
      </c>
      <c r="M365" s="33">
        <f t="shared" si="60"/>
        <v>3374.3999999999996</v>
      </c>
      <c r="N365" s="33">
        <f t="shared" si="61"/>
        <v>0</v>
      </c>
    </row>
    <row r="366" spans="1:14" s="5" customFormat="1" ht="51.75">
      <c r="A366" s="29"/>
      <c r="B366" s="30" t="s">
        <v>485</v>
      </c>
      <c r="C366" s="31" t="s">
        <v>508</v>
      </c>
      <c r="D366" s="31" t="s">
        <v>522</v>
      </c>
      <c r="E366" s="31" t="s">
        <v>421</v>
      </c>
      <c r="F366" s="31" t="s">
        <v>261</v>
      </c>
      <c r="G366" s="31"/>
      <c r="H366" s="28">
        <f>H367</f>
        <v>3000</v>
      </c>
      <c r="I366" s="28">
        <f>I367</f>
        <v>3000</v>
      </c>
      <c r="J366" s="28">
        <f>J367</f>
        <v>38.8</v>
      </c>
      <c r="K366" s="45">
        <f t="shared" si="57"/>
        <v>1.2933333333333332</v>
      </c>
      <c r="M366" s="33">
        <f t="shared" si="60"/>
        <v>2961.2</v>
      </c>
      <c r="N366" s="33">
        <f t="shared" si="61"/>
        <v>0</v>
      </c>
    </row>
    <row r="367" spans="1:14" s="5" customFormat="1" ht="15.75" customHeight="1">
      <c r="A367" s="29"/>
      <c r="B367" s="30" t="s">
        <v>540</v>
      </c>
      <c r="C367" s="31" t="s">
        <v>508</v>
      </c>
      <c r="D367" s="31" t="s">
        <v>522</v>
      </c>
      <c r="E367" s="31" t="s">
        <v>421</v>
      </c>
      <c r="F367" s="31" t="s">
        <v>261</v>
      </c>
      <c r="G367" s="31" t="s">
        <v>541</v>
      </c>
      <c r="H367" s="28">
        <v>3000</v>
      </c>
      <c r="I367" s="28">
        <v>3000</v>
      </c>
      <c r="J367" s="28">
        <v>38.8</v>
      </c>
      <c r="K367" s="45">
        <f t="shared" si="57"/>
        <v>1.2933333333333332</v>
      </c>
      <c r="M367" s="33">
        <f t="shared" si="60"/>
        <v>2961.2</v>
      </c>
      <c r="N367" s="33">
        <f t="shared" si="61"/>
        <v>0</v>
      </c>
    </row>
    <row r="368" spans="1:14" s="5" customFormat="1" ht="51.75">
      <c r="A368" s="29"/>
      <c r="B368" s="30" t="s">
        <v>249</v>
      </c>
      <c r="C368" s="31" t="s">
        <v>508</v>
      </c>
      <c r="D368" s="31" t="s">
        <v>522</v>
      </c>
      <c r="E368" s="31" t="s">
        <v>421</v>
      </c>
      <c r="F368" s="31" t="s">
        <v>250</v>
      </c>
      <c r="G368" s="31"/>
      <c r="H368" s="28">
        <f>SUM(H369:H370)</f>
        <v>14913.8</v>
      </c>
      <c r="I368" s="28">
        <f>SUM(I369:I370)</f>
        <v>14913.8</v>
      </c>
      <c r="J368" s="28">
        <f>SUM(J369:J370)</f>
        <v>14500.6</v>
      </c>
      <c r="K368" s="45">
        <f t="shared" si="57"/>
        <v>97.22941168582119</v>
      </c>
      <c r="M368" s="33">
        <f t="shared" si="60"/>
        <v>413.1999999999989</v>
      </c>
      <c r="N368" s="33">
        <f t="shared" si="61"/>
        <v>0</v>
      </c>
    </row>
    <row r="369" spans="1:14" s="5" customFormat="1" ht="15.75" customHeight="1">
      <c r="A369" s="29"/>
      <c r="B369" s="30" t="s">
        <v>540</v>
      </c>
      <c r="C369" s="31" t="s">
        <v>508</v>
      </c>
      <c r="D369" s="31" t="s">
        <v>522</v>
      </c>
      <c r="E369" s="31" t="s">
        <v>421</v>
      </c>
      <c r="F369" s="31" t="s">
        <v>250</v>
      </c>
      <c r="G369" s="31" t="s">
        <v>541</v>
      </c>
      <c r="H369" s="28">
        <v>14913.8</v>
      </c>
      <c r="I369" s="28">
        <v>14913.8</v>
      </c>
      <c r="J369" s="28">
        <v>14500.6</v>
      </c>
      <c r="K369" s="45">
        <f t="shared" si="57"/>
        <v>97.22941168582119</v>
      </c>
      <c r="M369" s="33">
        <f t="shared" si="60"/>
        <v>413.1999999999989</v>
      </c>
      <c r="N369" s="33">
        <f t="shared" si="61"/>
        <v>0</v>
      </c>
    </row>
    <row r="370" spans="1:14" s="5" customFormat="1" ht="34.5" hidden="1">
      <c r="A370" s="29"/>
      <c r="B370" s="30" t="s">
        <v>91</v>
      </c>
      <c r="C370" s="31" t="s">
        <v>508</v>
      </c>
      <c r="D370" s="31" t="s">
        <v>522</v>
      </c>
      <c r="E370" s="31" t="s">
        <v>421</v>
      </c>
      <c r="F370" s="31" t="s">
        <v>250</v>
      </c>
      <c r="G370" s="31" t="s">
        <v>92</v>
      </c>
      <c r="H370" s="28"/>
      <c r="I370" s="28"/>
      <c r="J370" s="28"/>
      <c r="K370" s="45" t="e">
        <f t="shared" si="57"/>
        <v>#DIV/0!</v>
      </c>
      <c r="M370" s="33">
        <f t="shared" si="60"/>
        <v>0</v>
      </c>
      <c r="N370" s="33">
        <f t="shared" si="61"/>
        <v>0</v>
      </c>
    </row>
    <row r="371" spans="1:14" s="5" customFormat="1" ht="18.75" hidden="1">
      <c r="A371" s="29"/>
      <c r="B371" s="30" t="s">
        <v>429</v>
      </c>
      <c r="C371" s="31" t="s">
        <v>508</v>
      </c>
      <c r="D371" s="31" t="s">
        <v>430</v>
      </c>
      <c r="E371" s="31"/>
      <c r="F371" s="31"/>
      <c r="G371" s="31"/>
      <c r="H371" s="28">
        <f aca="true" t="shared" si="67" ref="H371:J374">H372</f>
        <v>0</v>
      </c>
      <c r="I371" s="28">
        <f t="shared" si="67"/>
        <v>0</v>
      </c>
      <c r="J371" s="28">
        <f t="shared" si="67"/>
        <v>0</v>
      </c>
      <c r="K371" s="45" t="e">
        <f t="shared" si="57"/>
        <v>#DIV/0!</v>
      </c>
      <c r="M371" s="33">
        <f t="shared" si="60"/>
        <v>0</v>
      </c>
      <c r="N371" s="33">
        <f t="shared" si="61"/>
        <v>0</v>
      </c>
    </row>
    <row r="372" spans="1:14" s="5" customFormat="1" ht="18.75" hidden="1">
      <c r="A372" s="29"/>
      <c r="B372" s="30" t="s">
        <v>524</v>
      </c>
      <c r="C372" s="31" t="s">
        <v>508</v>
      </c>
      <c r="D372" s="31" t="s">
        <v>430</v>
      </c>
      <c r="E372" s="31" t="s">
        <v>418</v>
      </c>
      <c r="F372" s="31"/>
      <c r="G372" s="31"/>
      <c r="H372" s="28">
        <f t="shared" si="67"/>
        <v>0</v>
      </c>
      <c r="I372" s="28">
        <f t="shared" si="67"/>
        <v>0</v>
      </c>
      <c r="J372" s="28">
        <f t="shared" si="67"/>
        <v>0</v>
      </c>
      <c r="K372" s="45" t="e">
        <f t="shared" si="57"/>
        <v>#DIV/0!</v>
      </c>
      <c r="M372" s="33">
        <f t="shared" si="60"/>
        <v>0</v>
      </c>
      <c r="N372" s="33">
        <f t="shared" si="61"/>
        <v>0</v>
      </c>
    </row>
    <row r="373" spans="1:14" s="5" customFormat="1" ht="18.75" customHeight="1" hidden="1">
      <c r="A373" s="29"/>
      <c r="B373" s="30" t="s">
        <v>111</v>
      </c>
      <c r="C373" s="31" t="s">
        <v>508</v>
      </c>
      <c r="D373" s="31" t="s">
        <v>430</v>
      </c>
      <c r="E373" s="31" t="s">
        <v>418</v>
      </c>
      <c r="F373" s="31" t="s">
        <v>479</v>
      </c>
      <c r="G373" s="31"/>
      <c r="H373" s="28">
        <f t="shared" si="67"/>
        <v>0</v>
      </c>
      <c r="I373" s="28">
        <f t="shared" si="67"/>
        <v>0</v>
      </c>
      <c r="J373" s="28">
        <f t="shared" si="67"/>
        <v>0</v>
      </c>
      <c r="K373" s="45" t="e">
        <f t="shared" si="57"/>
        <v>#DIV/0!</v>
      </c>
      <c r="M373" s="33">
        <f t="shared" si="60"/>
        <v>0</v>
      </c>
      <c r="N373" s="33">
        <f t="shared" si="61"/>
        <v>0</v>
      </c>
    </row>
    <row r="374" spans="1:14" s="5" customFormat="1" ht="51.75" hidden="1">
      <c r="A374" s="29"/>
      <c r="B374" s="30" t="s">
        <v>249</v>
      </c>
      <c r="C374" s="31" t="s">
        <v>508</v>
      </c>
      <c r="D374" s="31" t="s">
        <v>430</v>
      </c>
      <c r="E374" s="31" t="s">
        <v>418</v>
      </c>
      <c r="F374" s="31" t="s">
        <v>250</v>
      </c>
      <c r="G374" s="31"/>
      <c r="H374" s="28">
        <f t="shared" si="67"/>
        <v>0</v>
      </c>
      <c r="I374" s="28">
        <f t="shared" si="67"/>
        <v>0</v>
      </c>
      <c r="J374" s="28">
        <f t="shared" si="67"/>
        <v>0</v>
      </c>
      <c r="K374" s="45" t="e">
        <f t="shared" si="57"/>
        <v>#DIV/0!</v>
      </c>
      <c r="M374" s="33">
        <f t="shared" si="60"/>
        <v>0</v>
      </c>
      <c r="N374" s="33">
        <f t="shared" si="61"/>
        <v>0</v>
      </c>
    </row>
    <row r="375" spans="1:14" s="5" customFormat="1" ht="18.75" hidden="1">
      <c r="A375" s="29"/>
      <c r="B375" s="30" t="s">
        <v>540</v>
      </c>
      <c r="C375" s="31" t="s">
        <v>508</v>
      </c>
      <c r="D375" s="31" t="s">
        <v>430</v>
      </c>
      <c r="E375" s="31" t="s">
        <v>418</v>
      </c>
      <c r="F375" s="31" t="s">
        <v>250</v>
      </c>
      <c r="G375" s="31" t="s">
        <v>541</v>
      </c>
      <c r="H375" s="28"/>
      <c r="I375" s="28"/>
      <c r="J375" s="28"/>
      <c r="K375" s="45" t="e">
        <f t="shared" si="57"/>
        <v>#DIV/0!</v>
      </c>
      <c r="M375" s="33">
        <f t="shared" si="60"/>
        <v>0</v>
      </c>
      <c r="N375" s="33">
        <f t="shared" si="61"/>
        <v>0</v>
      </c>
    </row>
    <row r="376" spans="1:14" s="5" customFormat="1" ht="18.75">
      <c r="A376" s="29"/>
      <c r="B376" s="30" t="s">
        <v>262</v>
      </c>
      <c r="C376" s="31" t="s">
        <v>508</v>
      </c>
      <c r="D376" s="31" t="s">
        <v>465</v>
      </c>
      <c r="E376" s="31"/>
      <c r="F376" s="31"/>
      <c r="G376" s="31"/>
      <c r="H376" s="28">
        <f>H377+H381</f>
        <v>5864.9</v>
      </c>
      <c r="I376" s="28">
        <f>I377+I381</f>
        <v>5864.9</v>
      </c>
      <c r="J376" s="28">
        <f>J377+J381</f>
        <v>5864.8</v>
      </c>
      <c r="K376" s="45">
        <f t="shared" si="57"/>
        <v>99.99829494109022</v>
      </c>
      <c r="M376" s="33">
        <f t="shared" si="60"/>
        <v>0.0999999999994543</v>
      </c>
      <c r="N376" s="33">
        <f t="shared" si="61"/>
        <v>0</v>
      </c>
    </row>
    <row r="377" spans="1:14" s="5" customFormat="1" ht="18.75" hidden="1">
      <c r="A377" s="29"/>
      <c r="B377" s="30" t="s">
        <v>528</v>
      </c>
      <c r="C377" s="31" t="s">
        <v>508</v>
      </c>
      <c r="D377" s="31" t="s">
        <v>465</v>
      </c>
      <c r="E377" s="31" t="s">
        <v>418</v>
      </c>
      <c r="F377" s="31"/>
      <c r="G377" s="31"/>
      <c r="H377" s="28">
        <f aca="true" t="shared" si="68" ref="H377:J379">H378</f>
        <v>0</v>
      </c>
      <c r="I377" s="28">
        <f t="shared" si="68"/>
        <v>0</v>
      </c>
      <c r="J377" s="28">
        <f t="shared" si="68"/>
        <v>0</v>
      </c>
      <c r="K377" s="45" t="e">
        <f t="shared" si="57"/>
        <v>#DIV/0!</v>
      </c>
      <c r="M377" s="33">
        <f t="shared" si="60"/>
        <v>0</v>
      </c>
      <c r="N377" s="33">
        <f t="shared" si="61"/>
        <v>0</v>
      </c>
    </row>
    <row r="378" spans="1:14" s="5" customFormat="1" ht="18.75" customHeight="1" hidden="1">
      <c r="A378" s="29"/>
      <c r="B378" s="30" t="s">
        <v>111</v>
      </c>
      <c r="C378" s="31" t="s">
        <v>508</v>
      </c>
      <c r="D378" s="31" t="s">
        <v>465</v>
      </c>
      <c r="E378" s="31" t="s">
        <v>418</v>
      </c>
      <c r="F378" s="31" t="s">
        <v>479</v>
      </c>
      <c r="G378" s="31"/>
      <c r="H378" s="28">
        <f t="shared" si="68"/>
        <v>0</v>
      </c>
      <c r="I378" s="28">
        <f t="shared" si="68"/>
        <v>0</v>
      </c>
      <c r="J378" s="28">
        <f t="shared" si="68"/>
        <v>0</v>
      </c>
      <c r="K378" s="45" t="e">
        <f t="shared" si="57"/>
        <v>#DIV/0!</v>
      </c>
      <c r="M378" s="33">
        <f t="shared" si="60"/>
        <v>0</v>
      </c>
      <c r="N378" s="33">
        <f t="shared" si="61"/>
        <v>0</v>
      </c>
    </row>
    <row r="379" spans="1:14" s="5" customFormat="1" ht="51.75" hidden="1">
      <c r="A379" s="29"/>
      <c r="B379" s="30" t="s">
        <v>249</v>
      </c>
      <c r="C379" s="31" t="s">
        <v>508</v>
      </c>
      <c r="D379" s="31" t="s">
        <v>465</v>
      </c>
      <c r="E379" s="31" t="s">
        <v>418</v>
      </c>
      <c r="F379" s="31" t="s">
        <v>250</v>
      </c>
      <c r="G379" s="31"/>
      <c r="H379" s="28">
        <f t="shared" si="68"/>
        <v>0</v>
      </c>
      <c r="I379" s="28">
        <f t="shared" si="68"/>
        <v>0</v>
      </c>
      <c r="J379" s="28">
        <f t="shared" si="68"/>
        <v>0</v>
      </c>
      <c r="K379" s="45" t="e">
        <f t="shared" si="57"/>
        <v>#DIV/0!</v>
      </c>
      <c r="M379" s="33">
        <f t="shared" si="60"/>
        <v>0</v>
      </c>
      <c r="N379" s="33">
        <f t="shared" si="61"/>
        <v>0</v>
      </c>
    </row>
    <row r="380" spans="1:14" s="5" customFormat="1" ht="18.75" hidden="1">
      <c r="A380" s="29"/>
      <c r="B380" s="30" t="s">
        <v>540</v>
      </c>
      <c r="C380" s="31" t="s">
        <v>508</v>
      </c>
      <c r="D380" s="31" t="s">
        <v>465</v>
      </c>
      <c r="E380" s="31" t="s">
        <v>418</v>
      </c>
      <c r="F380" s="31" t="s">
        <v>250</v>
      </c>
      <c r="G380" s="31" t="s">
        <v>541</v>
      </c>
      <c r="H380" s="28"/>
      <c r="I380" s="28"/>
      <c r="J380" s="28"/>
      <c r="K380" s="45" t="e">
        <f t="shared" si="57"/>
        <v>#DIV/0!</v>
      </c>
      <c r="M380" s="33">
        <f t="shared" si="60"/>
        <v>0</v>
      </c>
      <c r="N380" s="33">
        <f t="shared" si="61"/>
        <v>0</v>
      </c>
    </row>
    <row r="381" spans="1:14" s="5" customFormat="1" ht="18.75">
      <c r="A381" s="29"/>
      <c r="B381" s="30" t="s">
        <v>530</v>
      </c>
      <c r="C381" s="31" t="s">
        <v>508</v>
      </c>
      <c r="D381" s="31" t="s">
        <v>465</v>
      </c>
      <c r="E381" s="31" t="s">
        <v>421</v>
      </c>
      <c r="F381" s="31"/>
      <c r="G381" s="31"/>
      <c r="H381" s="28">
        <f>H382+H385</f>
        <v>5864.9</v>
      </c>
      <c r="I381" s="28">
        <f>I382+I385</f>
        <v>5864.9</v>
      </c>
      <c r="J381" s="28">
        <f>J382+J385</f>
        <v>5864.8</v>
      </c>
      <c r="K381" s="45">
        <f t="shared" si="57"/>
        <v>99.99829494109022</v>
      </c>
      <c r="M381" s="33">
        <f t="shared" si="60"/>
        <v>0.0999999999994543</v>
      </c>
      <c r="N381" s="33">
        <f t="shared" si="61"/>
        <v>0</v>
      </c>
    </row>
    <row r="382" spans="1:14" s="5" customFormat="1" ht="18.75">
      <c r="A382" s="29"/>
      <c r="B382" s="30" t="s">
        <v>26</v>
      </c>
      <c r="C382" s="31" t="s">
        <v>508</v>
      </c>
      <c r="D382" s="31" t="s">
        <v>465</v>
      </c>
      <c r="E382" s="31" t="s">
        <v>421</v>
      </c>
      <c r="F382" s="31" t="s">
        <v>477</v>
      </c>
      <c r="G382" s="31"/>
      <c r="H382" s="28">
        <f aca="true" t="shared" si="69" ref="H382:J383">H383</f>
        <v>4000</v>
      </c>
      <c r="I382" s="28">
        <f t="shared" si="69"/>
        <v>4000</v>
      </c>
      <c r="J382" s="28">
        <f t="shared" si="69"/>
        <v>4000</v>
      </c>
      <c r="K382" s="45">
        <f t="shared" si="57"/>
        <v>100</v>
      </c>
      <c r="M382" s="33">
        <f t="shared" si="60"/>
        <v>0</v>
      </c>
      <c r="N382" s="33">
        <f t="shared" si="61"/>
        <v>0</v>
      </c>
    </row>
    <row r="383" spans="1:14" s="5" customFormat="1" ht="36.75" customHeight="1">
      <c r="A383" s="29"/>
      <c r="B383" s="30" t="s">
        <v>263</v>
      </c>
      <c r="C383" s="31" t="s">
        <v>508</v>
      </c>
      <c r="D383" s="31" t="s">
        <v>465</v>
      </c>
      <c r="E383" s="31" t="s">
        <v>421</v>
      </c>
      <c r="F383" s="31" t="s">
        <v>363</v>
      </c>
      <c r="G383" s="31"/>
      <c r="H383" s="28">
        <f t="shared" si="69"/>
        <v>4000</v>
      </c>
      <c r="I383" s="28">
        <f t="shared" si="69"/>
        <v>4000</v>
      </c>
      <c r="J383" s="28">
        <f t="shared" si="69"/>
        <v>4000</v>
      </c>
      <c r="K383" s="45">
        <f aca="true" t="shared" si="70" ref="K383:K446">J383*100/I383</f>
        <v>100</v>
      </c>
      <c r="M383" s="33">
        <f t="shared" si="60"/>
        <v>0</v>
      </c>
      <c r="N383" s="33">
        <f t="shared" si="61"/>
        <v>0</v>
      </c>
    </row>
    <row r="384" spans="1:14" s="5" customFormat="1" ht="51.75">
      <c r="A384" s="29"/>
      <c r="B384" s="30" t="s">
        <v>264</v>
      </c>
      <c r="C384" s="31" t="s">
        <v>508</v>
      </c>
      <c r="D384" s="31" t="s">
        <v>465</v>
      </c>
      <c r="E384" s="31" t="s">
        <v>421</v>
      </c>
      <c r="F384" s="31" t="s">
        <v>363</v>
      </c>
      <c r="G384" s="31" t="s">
        <v>265</v>
      </c>
      <c r="H384" s="28">
        <v>4000</v>
      </c>
      <c r="I384" s="28">
        <v>4000</v>
      </c>
      <c r="J384" s="28">
        <v>4000</v>
      </c>
      <c r="K384" s="45">
        <f t="shared" si="70"/>
        <v>100</v>
      </c>
      <c r="M384" s="33">
        <f t="shared" si="60"/>
        <v>0</v>
      </c>
      <c r="N384" s="33">
        <f t="shared" si="61"/>
        <v>0</v>
      </c>
    </row>
    <row r="385" spans="1:14" s="5" customFormat="1" ht="16.5" customHeight="1">
      <c r="A385" s="29"/>
      <c r="B385" s="30" t="s">
        <v>111</v>
      </c>
      <c r="C385" s="31" t="s">
        <v>508</v>
      </c>
      <c r="D385" s="31" t="s">
        <v>465</v>
      </c>
      <c r="E385" s="31" t="s">
        <v>421</v>
      </c>
      <c r="F385" s="31" t="s">
        <v>479</v>
      </c>
      <c r="G385" s="31"/>
      <c r="H385" s="28">
        <f aca="true" t="shared" si="71" ref="H385:J386">H386</f>
        <v>1864.9</v>
      </c>
      <c r="I385" s="28">
        <f t="shared" si="71"/>
        <v>1864.9</v>
      </c>
      <c r="J385" s="28">
        <f t="shared" si="71"/>
        <v>1864.8</v>
      </c>
      <c r="K385" s="45">
        <f t="shared" si="70"/>
        <v>99.99463778218671</v>
      </c>
      <c r="M385" s="33">
        <f t="shared" si="60"/>
        <v>0.10000000000013642</v>
      </c>
      <c r="N385" s="33">
        <f t="shared" si="61"/>
        <v>0</v>
      </c>
    </row>
    <row r="386" spans="1:14" s="5" customFormat="1" ht="51.75">
      <c r="A386" s="29"/>
      <c r="B386" s="30" t="s">
        <v>249</v>
      </c>
      <c r="C386" s="31" t="s">
        <v>508</v>
      </c>
      <c r="D386" s="31" t="s">
        <v>465</v>
      </c>
      <c r="E386" s="31" t="s">
        <v>421</v>
      </c>
      <c r="F386" s="31" t="s">
        <v>250</v>
      </c>
      <c r="G386" s="31"/>
      <c r="H386" s="28">
        <f t="shared" si="71"/>
        <v>1864.9</v>
      </c>
      <c r="I386" s="28">
        <f t="shared" si="71"/>
        <v>1864.9</v>
      </c>
      <c r="J386" s="28">
        <f t="shared" si="71"/>
        <v>1864.8</v>
      </c>
      <c r="K386" s="45">
        <f t="shared" si="70"/>
        <v>99.99463778218671</v>
      </c>
      <c r="M386" s="33">
        <f t="shared" si="60"/>
        <v>0.10000000000013642</v>
      </c>
      <c r="N386" s="33">
        <f t="shared" si="61"/>
        <v>0</v>
      </c>
    </row>
    <row r="387" spans="1:14" s="5" customFormat="1" ht="51.75">
      <c r="A387" s="29"/>
      <c r="B387" s="30" t="s">
        <v>264</v>
      </c>
      <c r="C387" s="31" t="s">
        <v>508</v>
      </c>
      <c r="D387" s="31" t="s">
        <v>465</v>
      </c>
      <c r="E387" s="31" t="s">
        <v>421</v>
      </c>
      <c r="F387" s="31" t="s">
        <v>250</v>
      </c>
      <c r="G387" s="31" t="s">
        <v>265</v>
      </c>
      <c r="H387" s="28">
        <v>1864.9</v>
      </c>
      <c r="I387" s="28">
        <v>1864.9</v>
      </c>
      <c r="J387" s="28">
        <v>1864.8</v>
      </c>
      <c r="K387" s="45">
        <f t="shared" si="70"/>
        <v>99.99463778218671</v>
      </c>
      <c r="M387" s="33">
        <f t="shared" si="60"/>
        <v>0.10000000000013642</v>
      </c>
      <c r="N387" s="33">
        <f t="shared" si="61"/>
        <v>0</v>
      </c>
    </row>
    <row r="388" spans="1:14" s="5" customFormat="1" ht="18.75">
      <c r="A388" s="29"/>
      <c r="B388" s="30" t="s">
        <v>592</v>
      </c>
      <c r="C388" s="31" t="s">
        <v>508</v>
      </c>
      <c r="D388" s="31" t="s">
        <v>501</v>
      </c>
      <c r="E388" s="31"/>
      <c r="F388" s="31"/>
      <c r="G388" s="31"/>
      <c r="H388" s="28">
        <f>H395+H389</f>
        <v>7918.3</v>
      </c>
      <c r="I388" s="28">
        <f>I395+I389</f>
        <v>7918.3</v>
      </c>
      <c r="J388" s="28">
        <f>J395+J389</f>
        <v>5821.799999999999</v>
      </c>
      <c r="K388" s="45">
        <f t="shared" si="70"/>
        <v>73.52335728628618</v>
      </c>
      <c r="M388" s="33">
        <f t="shared" si="60"/>
        <v>2096.500000000001</v>
      </c>
      <c r="N388" s="33">
        <f t="shared" si="61"/>
        <v>0</v>
      </c>
    </row>
    <row r="389" spans="1:14" s="5" customFormat="1" ht="18.75">
      <c r="A389" s="29"/>
      <c r="B389" s="30" t="s">
        <v>266</v>
      </c>
      <c r="C389" s="31" t="s">
        <v>508</v>
      </c>
      <c r="D389" s="31" t="s">
        <v>501</v>
      </c>
      <c r="E389" s="31" t="s">
        <v>418</v>
      </c>
      <c r="F389" s="31"/>
      <c r="G389" s="31"/>
      <c r="H389" s="28">
        <f aca="true" t="shared" si="72" ref="H389:J390">H390</f>
        <v>7918.3</v>
      </c>
      <c r="I389" s="28">
        <f t="shared" si="72"/>
        <v>7918.3</v>
      </c>
      <c r="J389" s="28">
        <f t="shared" si="72"/>
        <v>5821.799999999999</v>
      </c>
      <c r="K389" s="45">
        <f t="shared" si="70"/>
        <v>73.52335728628618</v>
      </c>
      <c r="M389" s="33">
        <f t="shared" si="60"/>
        <v>2096.500000000001</v>
      </c>
      <c r="N389" s="33">
        <f t="shared" si="61"/>
        <v>0</v>
      </c>
    </row>
    <row r="390" spans="1:14" s="5" customFormat="1" ht="16.5" customHeight="1">
      <c r="A390" s="29"/>
      <c r="B390" s="30" t="s">
        <v>111</v>
      </c>
      <c r="C390" s="31" t="s">
        <v>508</v>
      </c>
      <c r="D390" s="31" t="s">
        <v>501</v>
      </c>
      <c r="E390" s="31" t="s">
        <v>418</v>
      </c>
      <c r="F390" s="31" t="s">
        <v>479</v>
      </c>
      <c r="G390" s="31"/>
      <c r="H390" s="28">
        <f t="shared" si="72"/>
        <v>7918.3</v>
      </c>
      <c r="I390" s="28">
        <f t="shared" si="72"/>
        <v>7918.3</v>
      </c>
      <c r="J390" s="28">
        <f t="shared" si="72"/>
        <v>5821.799999999999</v>
      </c>
      <c r="K390" s="45">
        <f t="shared" si="70"/>
        <v>73.52335728628618</v>
      </c>
      <c r="M390" s="33">
        <f t="shared" si="60"/>
        <v>2096.500000000001</v>
      </c>
      <c r="N390" s="33">
        <f t="shared" si="61"/>
        <v>0</v>
      </c>
    </row>
    <row r="391" spans="1:14" s="5" customFormat="1" ht="51.75">
      <c r="A391" s="29"/>
      <c r="B391" s="30" t="s">
        <v>249</v>
      </c>
      <c r="C391" s="31" t="s">
        <v>508</v>
      </c>
      <c r="D391" s="31" t="s">
        <v>501</v>
      </c>
      <c r="E391" s="31" t="s">
        <v>418</v>
      </c>
      <c r="F391" s="31" t="s">
        <v>250</v>
      </c>
      <c r="G391" s="31"/>
      <c r="H391" s="28">
        <f>H392+H393</f>
        <v>7918.3</v>
      </c>
      <c r="I391" s="28">
        <f>I392+I393</f>
        <v>7918.3</v>
      </c>
      <c r="J391" s="28">
        <f>J392+J393</f>
        <v>5821.799999999999</v>
      </c>
      <c r="K391" s="45">
        <f t="shared" si="70"/>
        <v>73.52335728628618</v>
      </c>
      <c r="M391" s="33">
        <f t="shared" si="60"/>
        <v>2096.500000000001</v>
      </c>
      <c r="N391" s="33">
        <f t="shared" si="61"/>
        <v>0</v>
      </c>
    </row>
    <row r="392" spans="1:14" s="5" customFormat="1" ht="18.75">
      <c r="A392" s="29"/>
      <c r="B392" s="30" t="s">
        <v>540</v>
      </c>
      <c r="C392" s="31" t="s">
        <v>508</v>
      </c>
      <c r="D392" s="31" t="s">
        <v>501</v>
      </c>
      <c r="E392" s="31" t="s">
        <v>418</v>
      </c>
      <c r="F392" s="31" t="s">
        <v>250</v>
      </c>
      <c r="G392" s="31" t="s">
        <v>541</v>
      </c>
      <c r="H392" s="28">
        <v>5000</v>
      </c>
      <c r="I392" s="28">
        <v>5000</v>
      </c>
      <c r="J392" s="28">
        <v>2903.6</v>
      </c>
      <c r="K392" s="45">
        <f t="shared" si="70"/>
        <v>58.072</v>
      </c>
      <c r="M392" s="33">
        <f t="shared" si="60"/>
        <v>2096.4</v>
      </c>
      <c r="N392" s="33">
        <f t="shared" si="61"/>
        <v>0</v>
      </c>
    </row>
    <row r="393" spans="1:14" s="5" customFormat="1" ht="36" customHeight="1">
      <c r="A393" s="29"/>
      <c r="B393" s="30" t="s">
        <v>267</v>
      </c>
      <c r="C393" s="31" t="s">
        <v>508</v>
      </c>
      <c r="D393" s="31" t="s">
        <v>501</v>
      </c>
      <c r="E393" s="31" t="s">
        <v>418</v>
      </c>
      <c r="F393" s="31" t="s">
        <v>250</v>
      </c>
      <c r="G393" s="31" t="s">
        <v>520</v>
      </c>
      <c r="H393" s="28">
        <v>2918.3</v>
      </c>
      <c r="I393" s="28">
        <v>2918.3</v>
      </c>
      <c r="J393" s="28">
        <v>2918.2</v>
      </c>
      <c r="K393" s="45">
        <f t="shared" si="70"/>
        <v>99.99657334749682</v>
      </c>
      <c r="M393" s="33">
        <f t="shared" si="60"/>
        <v>0.1000000000003638</v>
      </c>
      <c r="N393" s="33">
        <f t="shared" si="61"/>
        <v>0</v>
      </c>
    </row>
    <row r="394" spans="1:14" s="5" customFormat="1" ht="86.25" hidden="1">
      <c r="A394" s="29"/>
      <c r="B394" s="30" t="s">
        <v>268</v>
      </c>
      <c r="C394" s="31" t="s">
        <v>508</v>
      </c>
      <c r="D394" s="31" t="s">
        <v>501</v>
      </c>
      <c r="E394" s="31" t="s">
        <v>418</v>
      </c>
      <c r="F394" s="31" t="s">
        <v>250</v>
      </c>
      <c r="G394" s="31" t="s">
        <v>269</v>
      </c>
      <c r="H394" s="28"/>
      <c r="I394" s="28"/>
      <c r="J394" s="28"/>
      <c r="K394" s="45" t="e">
        <f t="shared" si="70"/>
        <v>#DIV/0!</v>
      </c>
      <c r="M394" s="33">
        <f aca="true" t="shared" si="73" ref="M394:M457">I394-J394</f>
        <v>0</v>
      </c>
      <c r="N394" s="33">
        <f aca="true" t="shared" si="74" ref="N394:N457">H394-I394</f>
        <v>0</v>
      </c>
    </row>
    <row r="395" spans="1:14" s="5" customFormat="1" ht="18.75" hidden="1">
      <c r="A395" s="29"/>
      <c r="B395" s="30" t="s">
        <v>270</v>
      </c>
      <c r="C395" s="31" t="s">
        <v>508</v>
      </c>
      <c r="D395" s="31" t="s">
        <v>501</v>
      </c>
      <c r="E395" s="31" t="s">
        <v>421</v>
      </c>
      <c r="F395" s="31"/>
      <c r="G395" s="31"/>
      <c r="H395" s="28">
        <f aca="true" t="shared" si="75" ref="H395:J396">H396</f>
        <v>0</v>
      </c>
      <c r="I395" s="28">
        <f t="shared" si="75"/>
        <v>0</v>
      </c>
      <c r="J395" s="28">
        <f t="shared" si="75"/>
        <v>0</v>
      </c>
      <c r="K395" s="45" t="e">
        <f t="shared" si="70"/>
        <v>#DIV/0!</v>
      </c>
      <c r="M395" s="33">
        <f t="shared" si="73"/>
        <v>0</v>
      </c>
      <c r="N395" s="33">
        <f t="shared" si="74"/>
        <v>0</v>
      </c>
    </row>
    <row r="396" spans="1:14" s="5" customFormat="1" ht="20.25" customHeight="1" hidden="1">
      <c r="A396" s="29"/>
      <c r="B396" s="30" t="s">
        <v>111</v>
      </c>
      <c r="C396" s="31" t="s">
        <v>508</v>
      </c>
      <c r="D396" s="31" t="s">
        <v>501</v>
      </c>
      <c r="E396" s="31" t="s">
        <v>421</v>
      </c>
      <c r="F396" s="31" t="s">
        <v>479</v>
      </c>
      <c r="G396" s="31"/>
      <c r="H396" s="28">
        <f t="shared" si="75"/>
        <v>0</v>
      </c>
      <c r="I396" s="28">
        <f t="shared" si="75"/>
        <v>0</v>
      </c>
      <c r="J396" s="28">
        <f t="shared" si="75"/>
        <v>0</v>
      </c>
      <c r="K396" s="45" t="e">
        <f t="shared" si="70"/>
        <v>#DIV/0!</v>
      </c>
      <c r="M396" s="33">
        <f t="shared" si="73"/>
        <v>0</v>
      </c>
      <c r="N396" s="33">
        <f t="shared" si="74"/>
        <v>0</v>
      </c>
    </row>
    <row r="397" spans="1:14" s="5" customFormat="1" ht="51.75" hidden="1">
      <c r="A397" s="29"/>
      <c r="B397" s="30" t="s">
        <v>249</v>
      </c>
      <c r="C397" s="31" t="s">
        <v>508</v>
      </c>
      <c r="D397" s="31" t="s">
        <v>501</v>
      </c>
      <c r="E397" s="31" t="s">
        <v>421</v>
      </c>
      <c r="F397" s="31" t="s">
        <v>250</v>
      </c>
      <c r="G397" s="31"/>
      <c r="H397" s="28">
        <f>SUM(H398:H400)</f>
        <v>0</v>
      </c>
      <c r="I397" s="28">
        <f>SUM(I398:I400)</f>
        <v>0</v>
      </c>
      <c r="J397" s="28">
        <f>SUM(J398:J400)</f>
        <v>0</v>
      </c>
      <c r="K397" s="45" t="e">
        <f t="shared" si="70"/>
        <v>#DIV/0!</v>
      </c>
      <c r="M397" s="33">
        <f t="shared" si="73"/>
        <v>0</v>
      </c>
      <c r="N397" s="33">
        <f t="shared" si="74"/>
        <v>0</v>
      </c>
    </row>
    <row r="398" spans="1:14" s="5" customFormat="1" ht="18.75" hidden="1">
      <c r="A398" s="29"/>
      <c r="B398" s="30" t="s">
        <v>540</v>
      </c>
      <c r="C398" s="31" t="s">
        <v>508</v>
      </c>
      <c r="D398" s="31" t="s">
        <v>501</v>
      </c>
      <c r="E398" s="31" t="s">
        <v>421</v>
      </c>
      <c r="F398" s="31" t="s">
        <v>250</v>
      </c>
      <c r="G398" s="31" t="s">
        <v>541</v>
      </c>
      <c r="H398" s="28"/>
      <c r="I398" s="28"/>
      <c r="J398" s="28"/>
      <c r="K398" s="45" t="e">
        <f t="shared" si="70"/>
        <v>#DIV/0!</v>
      </c>
      <c r="M398" s="33">
        <f t="shared" si="73"/>
        <v>0</v>
      </c>
      <c r="N398" s="33">
        <f t="shared" si="74"/>
        <v>0</v>
      </c>
    </row>
    <row r="399" spans="1:14" s="5" customFormat="1" ht="36.75" customHeight="1" hidden="1">
      <c r="A399" s="29"/>
      <c r="B399" s="30" t="s">
        <v>267</v>
      </c>
      <c r="C399" s="31" t="s">
        <v>508</v>
      </c>
      <c r="D399" s="31" t="s">
        <v>501</v>
      </c>
      <c r="E399" s="31" t="s">
        <v>421</v>
      </c>
      <c r="F399" s="31" t="s">
        <v>250</v>
      </c>
      <c r="G399" s="31" t="s">
        <v>520</v>
      </c>
      <c r="H399" s="28"/>
      <c r="I399" s="28"/>
      <c r="J399" s="28"/>
      <c r="K399" s="45" t="e">
        <f t="shared" si="70"/>
        <v>#DIV/0!</v>
      </c>
      <c r="M399" s="33">
        <f t="shared" si="73"/>
        <v>0</v>
      </c>
      <c r="N399" s="33">
        <f t="shared" si="74"/>
        <v>0</v>
      </c>
    </row>
    <row r="400" spans="1:14" s="5" customFormat="1" ht="93" customHeight="1" hidden="1">
      <c r="A400" s="29"/>
      <c r="B400" s="30" t="s">
        <v>268</v>
      </c>
      <c r="C400" s="31" t="s">
        <v>508</v>
      </c>
      <c r="D400" s="31" t="s">
        <v>501</v>
      </c>
      <c r="E400" s="31" t="s">
        <v>421</v>
      </c>
      <c r="F400" s="31" t="s">
        <v>250</v>
      </c>
      <c r="G400" s="31" t="s">
        <v>269</v>
      </c>
      <c r="H400" s="28"/>
      <c r="I400" s="28"/>
      <c r="J400" s="28"/>
      <c r="K400" s="45" t="e">
        <f t="shared" si="70"/>
        <v>#DIV/0!</v>
      </c>
      <c r="M400" s="33">
        <f t="shared" si="73"/>
        <v>0</v>
      </c>
      <c r="N400" s="33">
        <f t="shared" si="74"/>
        <v>0</v>
      </c>
    </row>
    <row r="401" spans="1:14" s="5" customFormat="1" ht="34.5">
      <c r="A401" s="29" t="s">
        <v>534</v>
      </c>
      <c r="B401" s="30" t="s">
        <v>632</v>
      </c>
      <c r="C401" s="31" t="s">
        <v>535</v>
      </c>
      <c r="D401" s="31"/>
      <c r="E401" s="31"/>
      <c r="F401" s="31"/>
      <c r="G401" s="31"/>
      <c r="H401" s="28">
        <f>SUM(H402,H419,H431)</f>
        <v>82929.6</v>
      </c>
      <c r="I401" s="28">
        <f>SUM(I402,I419,I431)</f>
        <v>82929.6</v>
      </c>
      <c r="J401" s="28">
        <f>SUM(J402,J419,J431)</f>
        <v>76709.9</v>
      </c>
      <c r="K401" s="45">
        <f t="shared" si="70"/>
        <v>92.50002411684126</v>
      </c>
      <c r="M401" s="33">
        <f t="shared" si="73"/>
        <v>6219.700000000012</v>
      </c>
      <c r="N401" s="33">
        <f t="shared" si="74"/>
        <v>0</v>
      </c>
    </row>
    <row r="402" spans="1:14" s="5" customFormat="1" ht="18.75">
      <c r="A402" s="29"/>
      <c r="B402" s="30" t="s">
        <v>417</v>
      </c>
      <c r="C402" s="31" t="s">
        <v>535</v>
      </c>
      <c r="D402" s="31" t="s">
        <v>418</v>
      </c>
      <c r="E402" s="31"/>
      <c r="F402" s="31"/>
      <c r="G402" s="31"/>
      <c r="H402" s="28">
        <f>H403</f>
        <v>16641.9</v>
      </c>
      <c r="I402" s="28">
        <f>I403</f>
        <v>16641.9</v>
      </c>
      <c r="J402" s="28">
        <f>J403</f>
        <v>15908</v>
      </c>
      <c r="K402" s="45">
        <f t="shared" si="70"/>
        <v>95.590046809559</v>
      </c>
      <c r="M402" s="33">
        <f t="shared" si="73"/>
        <v>733.9000000000015</v>
      </c>
      <c r="N402" s="33">
        <f t="shared" si="74"/>
        <v>0</v>
      </c>
    </row>
    <row r="403" spans="1:14" s="5" customFormat="1" ht="18.75">
      <c r="A403" s="29"/>
      <c r="B403" s="30" t="s">
        <v>443</v>
      </c>
      <c r="C403" s="31" t="s">
        <v>535</v>
      </c>
      <c r="D403" s="31" t="s">
        <v>418</v>
      </c>
      <c r="E403" s="31" t="s">
        <v>135</v>
      </c>
      <c r="F403" s="31"/>
      <c r="G403" s="31"/>
      <c r="H403" s="28">
        <f>SUM(H404,H409,H413)</f>
        <v>16641.9</v>
      </c>
      <c r="I403" s="28">
        <f>SUM(I404,I409,I413)</f>
        <v>16641.9</v>
      </c>
      <c r="J403" s="28">
        <f>SUM(J404,J409,J413)</f>
        <v>15908</v>
      </c>
      <c r="K403" s="45">
        <f t="shared" si="70"/>
        <v>95.590046809559</v>
      </c>
      <c r="M403" s="33">
        <f t="shared" si="73"/>
        <v>733.9000000000015</v>
      </c>
      <c r="N403" s="33">
        <f t="shared" si="74"/>
        <v>0</v>
      </c>
    </row>
    <row r="404" spans="1:14" s="5" customFormat="1" ht="51.75">
      <c r="A404" s="29"/>
      <c r="B404" s="30" t="s">
        <v>425</v>
      </c>
      <c r="C404" s="31" t="s">
        <v>535</v>
      </c>
      <c r="D404" s="31" t="s">
        <v>418</v>
      </c>
      <c r="E404" s="31" t="s">
        <v>135</v>
      </c>
      <c r="F404" s="31" t="s">
        <v>426</v>
      </c>
      <c r="G404" s="31"/>
      <c r="H404" s="28">
        <f>SUM(H405,H407)</f>
        <v>11154.9</v>
      </c>
      <c r="I404" s="28">
        <f>SUM(I405,I407)</f>
        <v>11154.9</v>
      </c>
      <c r="J404" s="28">
        <f>SUM(J405,J407)</f>
        <v>11154.6</v>
      </c>
      <c r="K404" s="45">
        <f t="shared" si="70"/>
        <v>99.99731059892962</v>
      </c>
      <c r="M404" s="33">
        <f t="shared" si="73"/>
        <v>0.2999999999992724</v>
      </c>
      <c r="N404" s="33">
        <f t="shared" si="74"/>
        <v>0</v>
      </c>
    </row>
    <row r="405" spans="1:14" s="5" customFormat="1" ht="18.75">
      <c r="A405" s="29"/>
      <c r="B405" s="30" t="s">
        <v>420</v>
      </c>
      <c r="C405" s="31" t="s">
        <v>535</v>
      </c>
      <c r="D405" s="31" t="s">
        <v>418</v>
      </c>
      <c r="E405" s="31" t="s">
        <v>135</v>
      </c>
      <c r="F405" s="31" t="s">
        <v>427</v>
      </c>
      <c r="G405" s="31"/>
      <c r="H405" s="28">
        <f>H406</f>
        <v>10952.6</v>
      </c>
      <c r="I405" s="28">
        <f>I406</f>
        <v>10952.6</v>
      </c>
      <c r="J405" s="28">
        <f>J406</f>
        <v>10952.4</v>
      </c>
      <c r="K405" s="45">
        <f t="shared" si="70"/>
        <v>99.99817394956449</v>
      </c>
      <c r="M405" s="33">
        <f t="shared" si="73"/>
        <v>0.2000000000007276</v>
      </c>
      <c r="N405" s="33">
        <f t="shared" si="74"/>
        <v>0</v>
      </c>
    </row>
    <row r="406" spans="1:14" s="5" customFormat="1" ht="18.75">
      <c r="A406" s="29"/>
      <c r="B406" s="30" t="s">
        <v>101</v>
      </c>
      <c r="C406" s="31" t="s">
        <v>535</v>
      </c>
      <c r="D406" s="31" t="s">
        <v>418</v>
      </c>
      <c r="E406" s="31" t="s">
        <v>135</v>
      </c>
      <c r="F406" s="31" t="s">
        <v>427</v>
      </c>
      <c r="G406" s="31" t="s">
        <v>102</v>
      </c>
      <c r="H406" s="28">
        <v>10952.6</v>
      </c>
      <c r="I406" s="28">
        <v>10952.6</v>
      </c>
      <c r="J406" s="28">
        <v>10952.4</v>
      </c>
      <c r="K406" s="45">
        <f t="shared" si="70"/>
        <v>99.99817394956449</v>
      </c>
      <c r="M406" s="33">
        <f t="shared" si="73"/>
        <v>0.2000000000007276</v>
      </c>
      <c r="N406" s="33">
        <f t="shared" si="74"/>
        <v>0</v>
      </c>
    </row>
    <row r="407" spans="1:14" s="5" customFormat="1" ht="37.5" customHeight="1">
      <c r="A407" s="29"/>
      <c r="B407" s="30" t="s">
        <v>404</v>
      </c>
      <c r="C407" s="31" t="s">
        <v>535</v>
      </c>
      <c r="D407" s="31" t="s">
        <v>418</v>
      </c>
      <c r="E407" s="31" t="s">
        <v>135</v>
      </c>
      <c r="F407" s="31" t="s">
        <v>405</v>
      </c>
      <c r="G407" s="31"/>
      <c r="H407" s="28">
        <f>H408</f>
        <v>202.3</v>
      </c>
      <c r="I407" s="28">
        <f>I408</f>
        <v>202.3</v>
      </c>
      <c r="J407" s="28">
        <f>J408</f>
        <v>202.2</v>
      </c>
      <c r="K407" s="45">
        <f t="shared" si="70"/>
        <v>99.95056846267919</v>
      </c>
      <c r="M407" s="33">
        <f t="shared" si="73"/>
        <v>0.10000000000002274</v>
      </c>
      <c r="N407" s="33">
        <f t="shared" si="74"/>
        <v>0</v>
      </c>
    </row>
    <row r="408" spans="1:14" s="5" customFormat="1" ht="18.75">
      <c r="A408" s="29"/>
      <c r="B408" s="30" t="s">
        <v>101</v>
      </c>
      <c r="C408" s="31" t="s">
        <v>535</v>
      </c>
      <c r="D408" s="31" t="s">
        <v>418</v>
      </c>
      <c r="E408" s="31" t="s">
        <v>135</v>
      </c>
      <c r="F408" s="31" t="s">
        <v>405</v>
      </c>
      <c r="G408" s="31" t="s">
        <v>102</v>
      </c>
      <c r="H408" s="28">
        <v>202.3</v>
      </c>
      <c r="I408" s="28">
        <v>202.3</v>
      </c>
      <c r="J408" s="28">
        <v>202.2</v>
      </c>
      <c r="K408" s="45">
        <f t="shared" si="70"/>
        <v>99.95056846267919</v>
      </c>
      <c r="M408" s="33">
        <f t="shared" si="73"/>
        <v>0.10000000000002274</v>
      </c>
      <c r="N408" s="33">
        <f t="shared" si="74"/>
        <v>0</v>
      </c>
    </row>
    <row r="409" spans="1:14" s="5" customFormat="1" ht="36" customHeight="1">
      <c r="A409" s="29"/>
      <c r="B409" s="30" t="s">
        <v>536</v>
      </c>
      <c r="C409" s="31" t="s">
        <v>535</v>
      </c>
      <c r="D409" s="31" t="s">
        <v>418</v>
      </c>
      <c r="E409" s="31" t="s">
        <v>135</v>
      </c>
      <c r="F409" s="31" t="s">
        <v>537</v>
      </c>
      <c r="G409" s="31"/>
      <c r="H409" s="28">
        <f aca="true" t="shared" si="76" ref="H409:J411">H410</f>
        <v>5010.5</v>
      </c>
      <c r="I409" s="28">
        <f t="shared" si="76"/>
        <v>5010.5</v>
      </c>
      <c r="J409" s="28">
        <f t="shared" si="76"/>
        <v>4277</v>
      </c>
      <c r="K409" s="45">
        <f t="shared" si="70"/>
        <v>85.36074244087416</v>
      </c>
      <c r="M409" s="33">
        <f t="shared" si="73"/>
        <v>733.5</v>
      </c>
      <c r="N409" s="33">
        <f t="shared" si="74"/>
        <v>0</v>
      </c>
    </row>
    <row r="410" spans="1:14" s="5" customFormat="1" ht="36" customHeight="1">
      <c r="A410" s="29"/>
      <c r="B410" s="30" t="s">
        <v>538</v>
      </c>
      <c r="C410" s="31" t="s">
        <v>535</v>
      </c>
      <c r="D410" s="31" t="s">
        <v>418</v>
      </c>
      <c r="E410" s="31" t="s">
        <v>135</v>
      </c>
      <c r="F410" s="31" t="s">
        <v>539</v>
      </c>
      <c r="G410" s="31"/>
      <c r="H410" s="28">
        <f t="shared" si="76"/>
        <v>5010.5</v>
      </c>
      <c r="I410" s="28">
        <f t="shared" si="76"/>
        <v>5010.5</v>
      </c>
      <c r="J410" s="28">
        <f t="shared" si="76"/>
        <v>4277</v>
      </c>
      <c r="K410" s="45">
        <f t="shared" si="70"/>
        <v>85.36074244087416</v>
      </c>
      <c r="M410" s="33">
        <f t="shared" si="73"/>
        <v>733.5</v>
      </c>
      <c r="N410" s="33">
        <f t="shared" si="74"/>
        <v>0</v>
      </c>
    </row>
    <row r="411" spans="1:14" s="5" customFormat="1" ht="69">
      <c r="A411" s="29"/>
      <c r="B411" s="30" t="s">
        <v>271</v>
      </c>
      <c r="C411" s="31" t="s">
        <v>535</v>
      </c>
      <c r="D411" s="31" t="s">
        <v>418</v>
      </c>
      <c r="E411" s="31" t="s">
        <v>135</v>
      </c>
      <c r="F411" s="31" t="s">
        <v>272</v>
      </c>
      <c r="G411" s="31"/>
      <c r="H411" s="28">
        <f t="shared" si="76"/>
        <v>5010.5</v>
      </c>
      <c r="I411" s="28">
        <f t="shared" si="76"/>
        <v>5010.5</v>
      </c>
      <c r="J411" s="28">
        <f t="shared" si="76"/>
        <v>4277</v>
      </c>
      <c r="K411" s="45">
        <f t="shared" si="70"/>
        <v>85.36074244087416</v>
      </c>
      <c r="M411" s="33">
        <f t="shared" si="73"/>
        <v>733.5</v>
      </c>
      <c r="N411" s="33">
        <f t="shared" si="74"/>
        <v>0</v>
      </c>
    </row>
    <row r="412" spans="1:14" s="5" customFormat="1" ht="18.75">
      <c r="A412" s="29"/>
      <c r="B412" s="30" t="s">
        <v>101</v>
      </c>
      <c r="C412" s="31" t="s">
        <v>535</v>
      </c>
      <c r="D412" s="31" t="s">
        <v>418</v>
      </c>
      <c r="E412" s="31" t="s">
        <v>135</v>
      </c>
      <c r="F412" s="31" t="s">
        <v>272</v>
      </c>
      <c r="G412" s="31" t="s">
        <v>102</v>
      </c>
      <c r="H412" s="28">
        <v>5010.5</v>
      </c>
      <c r="I412" s="28">
        <v>5010.5</v>
      </c>
      <c r="J412" s="28">
        <v>4277</v>
      </c>
      <c r="K412" s="45">
        <f t="shared" si="70"/>
        <v>85.36074244087416</v>
      </c>
      <c r="M412" s="33">
        <f t="shared" si="73"/>
        <v>733.5</v>
      </c>
      <c r="N412" s="33">
        <f t="shared" si="74"/>
        <v>0</v>
      </c>
    </row>
    <row r="413" spans="1:14" s="5" customFormat="1" ht="34.5">
      <c r="A413" s="29"/>
      <c r="B413" s="30" t="s">
        <v>448</v>
      </c>
      <c r="C413" s="31" t="s">
        <v>535</v>
      </c>
      <c r="D413" s="31" t="s">
        <v>418</v>
      </c>
      <c r="E413" s="31" t="s">
        <v>135</v>
      </c>
      <c r="F413" s="31" t="s">
        <v>449</v>
      </c>
      <c r="G413" s="31"/>
      <c r="H413" s="28">
        <f>SUM(H414,H417)</f>
        <v>476.5</v>
      </c>
      <c r="I413" s="28">
        <f>SUM(I414,I417)</f>
        <v>476.5</v>
      </c>
      <c r="J413" s="28">
        <f>SUM(J414,J417)</f>
        <v>476.4</v>
      </c>
      <c r="K413" s="45">
        <f t="shared" si="70"/>
        <v>99.97901364113326</v>
      </c>
      <c r="M413" s="33">
        <f t="shared" si="73"/>
        <v>0.10000000000002274</v>
      </c>
      <c r="N413" s="33">
        <f t="shared" si="74"/>
        <v>0</v>
      </c>
    </row>
    <row r="414" spans="1:14" s="5" customFormat="1" ht="36" customHeight="1">
      <c r="A414" s="29"/>
      <c r="B414" s="30" t="s">
        <v>136</v>
      </c>
      <c r="C414" s="31" t="s">
        <v>535</v>
      </c>
      <c r="D414" s="31" t="s">
        <v>418</v>
      </c>
      <c r="E414" s="31" t="s">
        <v>135</v>
      </c>
      <c r="F414" s="31" t="s">
        <v>450</v>
      </c>
      <c r="G414" s="31"/>
      <c r="H414" s="28">
        <f aca="true" t="shared" si="77" ref="H414:J415">H415</f>
        <v>338.4</v>
      </c>
      <c r="I414" s="28">
        <f t="shared" si="77"/>
        <v>338.4</v>
      </c>
      <c r="J414" s="28">
        <f t="shared" si="77"/>
        <v>338.4</v>
      </c>
      <c r="K414" s="45">
        <f t="shared" si="70"/>
        <v>100</v>
      </c>
      <c r="M414" s="33">
        <f t="shared" si="73"/>
        <v>0</v>
      </c>
      <c r="N414" s="33">
        <f t="shared" si="74"/>
        <v>0</v>
      </c>
    </row>
    <row r="415" spans="1:14" s="5" customFormat="1" ht="30.75" customHeight="1">
      <c r="A415" s="29"/>
      <c r="B415" s="46" t="s">
        <v>143</v>
      </c>
      <c r="C415" s="31" t="s">
        <v>535</v>
      </c>
      <c r="D415" s="31" t="s">
        <v>418</v>
      </c>
      <c r="E415" s="31" t="s">
        <v>135</v>
      </c>
      <c r="F415" s="31" t="s">
        <v>480</v>
      </c>
      <c r="G415" s="31"/>
      <c r="H415" s="28">
        <f t="shared" si="77"/>
        <v>338.4</v>
      </c>
      <c r="I415" s="28">
        <f t="shared" si="77"/>
        <v>338.4</v>
      </c>
      <c r="J415" s="28">
        <f t="shared" si="77"/>
        <v>338.4</v>
      </c>
      <c r="K415" s="45">
        <f t="shared" si="70"/>
        <v>100</v>
      </c>
      <c r="M415" s="33">
        <f t="shared" si="73"/>
        <v>0</v>
      </c>
      <c r="N415" s="33">
        <f t="shared" si="74"/>
        <v>0</v>
      </c>
    </row>
    <row r="416" spans="1:14" s="5" customFormat="1" ht="18.75">
      <c r="A416" s="29"/>
      <c r="B416" s="30" t="s">
        <v>101</v>
      </c>
      <c r="C416" s="31" t="s">
        <v>535</v>
      </c>
      <c r="D416" s="31" t="s">
        <v>418</v>
      </c>
      <c r="E416" s="31" t="s">
        <v>135</v>
      </c>
      <c r="F416" s="31" t="s">
        <v>480</v>
      </c>
      <c r="G416" s="31" t="s">
        <v>102</v>
      </c>
      <c r="H416" s="28">
        <v>338.4</v>
      </c>
      <c r="I416" s="28">
        <v>338.4</v>
      </c>
      <c r="J416" s="28">
        <v>338.4</v>
      </c>
      <c r="K416" s="45">
        <f t="shared" si="70"/>
        <v>100</v>
      </c>
      <c r="M416" s="33">
        <f t="shared" si="73"/>
        <v>0</v>
      </c>
      <c r="N416" s="33">
        <f t="shared" si="74"/>
        <v>0</v>
      </c>
    </row>
    <row r="417" spans="1:14" s="5" customFormat="1" ht="18.75">
      <c r="A417" s="29"/>
      <c r="B417" s="30" t="s">
        <v>273</v>
      </c>
      <c r="C417" s="31" t="s">
        <v>535</v>
      </c>
      <c r="D417" s="31" t="s">
        <v>418</v>
      </c>
      <c r="E417" s="31" t="s">
        <v>135</v>
      </c>
      <c r="F417" s="31" t="s">
        <v>336</v>
      </c>
      <c r="G417" s="31"/>
      <c r="H417" s="28">
        <f>H418</f>
        <v>138.1</v>
      </c>
      <c r="I417" s="28">
        <f>I418</f>
        <v>138.1</v>
      </c>
      <c r="J417" s="28">
        <f>J418</f>
        <v>138</v>
      </c>
      <c r="K417" s="45">
        <f t="shared" si="70"/>
        <v>99.9275887038378</v>
      </c>
      <c r="M417" s="33">
        <f t="shared" si="73"/>
        <v>0.09999999999999432</v>
      </c>
      <c r="N417" s="33">
        <f t="shared" si="74"/>
        <v>0</v>
      </c>
    </row>
    <row r="418" spans="1:14" s="5" customFormat="1" ht="18.75">
      <c r="A418" s="29"/>
      <c r="B418" s="30" t="s">
        <v>441</v>
      </c>
      <c r="C418" s="31" t="s">
        <v>535</v>
      </c>
      <c r="D418" s="31" t="s">
        <v>418</v>
      </c>
      <c r="E418" s="31" t="s">
        <v>135</v>
      </c>
      <c r="F418" s="31" t="s">
        <v>336</v>
      </c>
      <c r="G418" s="31" t="s">
        <v>442</v>
      </c>
      <c r="H418" s="28">
        <v>138.1</v>
      </c>
      <c r="I418" s="28">
        <v>138.1</v>
      </c>
      <c r="J418" s="28">
        <v>138</v>
      </c>
      <c r="K418" s="45">
        <f t="shared" si="70"/>
        <v>99.9275887038378</v>
      </c>
      <c r="M418" s="33">
        <f t="shared" si="73"/>
        <v>0.09999999999999432</v>
      </c>
      <c r="N418" s="33">
        <f t="shared" si="74"/>
        <v>0</v>
      </c>
    </row>
    <row r="419" spans="1:14" s="5" customFormat="1" ht="18.75">
      <c r="A419" s="29"/>
      <c r="B419" s="30" t="s">
        <v>474</v>
      </c>
      <c r="C419" s="31" t="s">
        <v>535</v>
      </c>
      <c r="D419" s="31" t="s">
        <v>431</v>
      </c>
      <c r="E419" s="31"/>
      <c r="F419" s="31"/>
      <c r="G419" s="31"/>
      <c r="H419" s="28">
        <f>SUM(H420,H427)</f>
        <v>18695</v>
      </c>
      <c r="I419" s="28">
        <f>SUM(I420,I427)</f>
        <v>18695</v>
      </c>
      <c r="J419" s="28">
        <f>SUM(J420,J427)</f>
        <v>14038.1</v>
      </c>
      <c r="K419" s="45">
        <f t="shared" si="70"/>
        <v>75.09013105108318</v>
      </c>
      <c r="M419" s="33">
        <f t="shared" si="73"/>
        <v>4656.9</v>
      </c>
      <c r="N419" s="33">
        <f t="shared" si="74"/>
        <v>0</v>
      </c>
    </row>
    <row r="420" spans="1:14" s="5" customFormat="1" ht="18.75">
      <c r="A420" s="29"/>
      <c r="B420" s="30" t="s">
        <v>358</v>
      </c>
      <c r="C420" s="31" t="s">
        <v>535</v>
      </c>
      <c r="D420" s="31" t="s">
        <v>431</v>
      </c>
      <c r="E420" s="31" t="s">
        <v>430</v>
      </c>
      <c r="F420" s="31"/>
      <c r="G420" s="31"/>
      <c r="H420" s="28">
        <f>SUM(H421,H424)</f>
        <v>17500</v>
      </c>
      <c r="I420" s="28">
        <f>SUM(I421,I424)</f>
        <v>17500</v>
      </c>
      <c r="J420" s="28">
        <f>SUM(J421,J424)</f>
        <v>12843.1</v>
      </c>
      <c r="K420" s="45">
        <f t="shared" si="70"/>
        <v>73.38914285714286</v>
      </c>
      <c r="M420" s="33">
        <f t="shared" si="73"/>
        <v>4656.9</v>
      </c>
      <c r="N420" s="33">
        <f t="shared" si="74"/>
        <v>0</v>
      </c>
    </row>
    <row r="421" spans="1:14" s="5" customFormat="1" ht="33.75" customHeight="1">
      <c r="A421" s="29"/>
      <c r="B421" s="30" t="s">
        <v>448</v>
      </c>
      <c r="C421" s="31" t="s">
        <v>535</v>
      </c>
      <c r="D421" s="31" t="s">
        <v>431</v>
      </c>
      <c r="E421" s="31" t="s">
        <v>430</v>
      </c>
      <c r="F421" s="31" t="s">
        <v>449</v>
      </c>
      <c r="G421" s="31"/>
      <c r="H421" s="28">
        <f aca="true" t="shared" si="78" ref="H421:J422">H422</f>
        <v>8500</v>
      </c>
      <c r="I421" s="28">
        <f t="shared" si="78"/>
        <v>8500</v>
      </c>
      <c r="J421" s="28">
        <f t="shared" si="78"/>
        <v>8500</v>
      </c>
      <c r="K421" s="45">
        <f t="shared" si="70"/>
        <v>100</v>
      </c>
      <c r="M421" s="33">
        <f t="shared" si="73"/>
        <v>0</v>
      </c>
      <c r="N421" s="33">
        <f t="shared" si="74"/>
        <v>0</v>
      </c>
    </row>
    <row r="422" spans="1:14" s="5" customFormat="1" ht="32.25" customHeight="1">
      <c r="A422" s="29"/>
      <c r="B422" s="30" t="s">
        <v>122</v>
      </c>
      <c r="C422" s="31" t="s">
        <v>535</v>
      </c>
      <c r="D422" s="31" t="s">
        <v>431</v>
      </c>
      <c r="E422" s="31" t="s">
        <v>430</v>
      </c>
      <c r="F422" s="31" t="s">
        <v>360</v>
      </c>
      <c r="G422" s="31"/>
      <c r="H422" s="28">
        <f t="shared" si="78"/>
        <v>8500</v>
      </c>
      <c r="I422" s="28">
        <f t="shared" si="78"/>
        <v>8500</v>
      </c>
      <c r="J422" s="28">
        <f t="shared" si="78"/>
        <v>8500</v>
      </c>
      <c r="K422" s="45">
        <f t="shared" si="70"/>
        <v>100</v>
      </c>
      <c r="M422" s="33">
        <f t="shared" si="73"/>
        <v>0</v>
      </c>
      <c r="N422" s="33">
        <f t="shared" si="74"/>
        <v>0</v>
      </c>
    </row>
    <row r="423" spans="1:14" s="5" customFormat="1" ht="34.5">
      <c r="A423" s="29"/>
      <c r="B423" s="30" t="s">
        <v>362</v>
      </c>
      <c r="C423" s="31" t="s">
        <v>535</v>
      </c>
      <c r="D423" s="31" t="s">
        <v>431</v>
      </c>
      <c r="E423" s="31" t="s">
        <v>430</v>
      </c>
      <c r="F423" s="31" t="s">
        <v>360</v>
      </c>
      <c r="G423" s="31" t="s">
        <v>361</v>
      </c>
      <c r="H423" s="28">
        <v>8500</v>
      </c>
      <c r="I423" s="28">
        <v>8500</v>
      </c>
      <c r="J423" s="28">
        <v>8500</v>
      </c>
      <c r="K423" s="45">
        <f t="shared" si="70"/>
        <v>100</v>
      </c>
      <c r="M423" s="33">
        <f t="shared" si="73"/>
        <v>0</v>
      </c>
      <c r="N423" s="33">
        <f t="shared" si="74"/>
        <v>0</v>
      </c>
    </row>
    <row r="424" spans="1:14" s="5" customFormat="1" ht="18" customHeight="1">
      <c r="A424" s="29"/>
      <c r="B424" s="30" t="s">
        <v>111</v>
      </c>
      <c r="C424" s="31" t="s">
        <v>535</v>
      </c>
      <c r="D424" s="31" t="s">
        <v>431</v>
      </c>
      <c r="E424" s="31" t="s">
        <v>430</v>
      </c>
      <c r="F424" s="31" t="s">
        <v>479</v>
      </c>
      <c r="G424" s="31"/>
      <c r="H424" s="28">
        <f aca="true" t="shared" si="79" ref="H424:J425">H425</f>
        <v>9000</v>
      </c>
      <c r="I424" s="28">
        <f t="shared" si="79"/>
        <v>9000</v>
      </c>
      <c r="J424" s="28">
        <f t="shared" si="79"/>
        <v>4343.1</v>
      </c>
      <c r="K424" s="45">
        <f t="shared" si="70"/>
        <v>48.256666666666675</v>
      </c>
      <c r="M424" s="33">
        <f t="shared" si="73"/>
        <v>4656.9</v>
      </c>
      <c r="N424" s="33">
        <f t="shared" si="74"/>
        <v>0</v>
      </c>
    </row>
    <row r="425" spans="1:14" s="5" customFormat="1" ht="51.75">
      <c r="A425" s="29"/>
      <c r="B425" s="30" t="s">
        <v>274</v>
      </c>
      <c r="C425" s="31" t="s">
        <v>535</v>
      </c>
      <c r="D425" s="31" t="s">
        <v>431</v>
      </c>
      <c r="E425" s="31" t="s">
        <v>430</v>
      </c>
      <c r="F425" s="31" t="s">
        <v>359</v>
      </c>
      <c r="G425" s="31"/>
      <c r="H425" s="28">
        <f t="shared" si="79"/>
        <v>9000</v>
      </c>
      <c r="I425" s="28">
        <f t="shared" si="79"/>
        <v>9000</v>
      </c>
      <c r="J425" s="28">
        <f t="shared" si="79"/>
        <v>4343.1</v>
      </c>
      <c r="K425" s="45">
        <f t="shared" si="70"/>
        <v>48.256666666666675</v>
      </c>
      <c r="M425" s="33">
        <f t="shared" si="73"/>
        <v>4656.9</v>
      </c>
      <c r="N425" s="33">
        <f t="shared" si="74"/>
        <v>0</v>
      </c>
    </row>
    <row r="426" spans="1:14" s="5" customFormat="1" ht="18.75">
      <c r="A426" s="29"/>
      <c r="B426" s="30" t="s">
        <v>540</v>
      </c>
      <c r="C426" s="31" t="s">
        <v>535</v>
      </c>
      <c r="D426" s="31" t="s">
        <v>431</v>
      </c>
      <c r="E426" s="31" t="s">
        <v>430</v>
      </c>
      <c r="F426" s="31" t="s">
        <v>359</v>
      </c>
      <c r="G426" s="31" t="s">
        <v>541</v>
      </c>
      <c r="H426" s="28">
        <v>9000</v>
      </c>
      <c r="I426" s="28">
        <v>9000</v>
      </c>
      <c r="J426" s="28">
        <v>4343.1</v>
      </c>
      <c r="K426" s="45">
        <f t="shared" si="70"/>
        <v>48.256666666666675</v>
      </c>
      <c r="M426" s="33">
        <f t="shared" si="73"/>
        <v>4656.9</v>
      </c>
      <c r="N426" s="33">
        <f t="shared" si="74"/>
        <v>0</v>
      </c>
    </row>
    <row r="427" spans="1:14" s="5" customFormat="1" ht="17.25" customHeight="1">
      <c r="A427" s="29"/>
      <c r="B427" s="30" t="s">
        <v>478</v>
      </c>
      <c r="C427" s="31" t="s">
        <v>535</v>
      </c>
      <c r="D427" s="31" t="s">
        <v>431</v>
      </c>
      <c r="E427" s="31" t="s">
        <v>439</v>
      </c>
      <c r="F427" s="31"/>
      <c r="G427" s="31"/>
      <c r="H427" s="28">
        <f aca="true" t="shared" si="80" ref="H427:J429">H428</f>
        <v>1195</v>
      </c>
      <c r="I427" s="28">
        <f t="shared" si="80"/>
        <v>1195</v>
      </c>
      <c r="J427" s="28">
        <f t="shared" si="80"/>
        <v>1195</v>
      </c>
      <c r="K427" s="45">
        <f t="shared" si="70"/>
        <v>100</v>
      </c>
      <c r="M427" s="33">
        <f t="shared" si="73"/>
        <v>0</v>
      </c>
      <c r="N427" s="33">
        <f t="shared" si="74"/>
        <v>0</v>
      </c>
    </row>
    <row r="428" spans="1:14" s="5" customFormat="1" ht="34.5">
      <c r="A428" s="29"/>
      <c r="B428" s="30" t="s">
        <v>448</v>
      </c>
      <c r="C428" s="31" t="s">
        <v>535</v>
      </c>
      <c r="D428" s="31" t="s">
        <v>431</v>
      </c>
      <c r="E428" s="31" t="s">
        <v>439</v>
      </c>
      <c r="F428" s="31" t="s">
        <v>449</v>
      </c>
      <c r="G428" s="31"/>
      <c r="H428" s="28">
        <f t="shared" si="80"/>
        <v>1195</v>
      </c>
      <c r="I428" s="28">
        <f t="shared" si="80"/>
        <v>1195</v>
      </c>
      <c r="J428" s="28">
        <f t="shared" si="80"/>
        <v>1195</v>
      </c>
      <c r="K428" s="45">
        <f t="shared" si="70"/>
        <v>100</v>
      </c>
      <c r="M428" s="33">
        <f t="shared" si="73"/>
        <v>0</v>
      </c>
      <c r="N428" s="33">
        <f t="shared" si="74"/>
        <v>0</v>
      </c>
    </row>
    <row r="429" spans="1:14" s="5" customFormat="1" ht="36.75" customHeight="1">
      <c r="A429" s="29"/>
      <c r="B429" s="30" t="s">
        <v>122</v>
      </c>
      <c r="C429" s="31" t="s">
        <v>535</v>
      </c>
      <c r="D429" s="31" t="s">
        <v>431</v>
      </c>
      <c r="E429" s="31" t="s">
        <v>439</v>
      </c>
      <c r="F429" s="31" t="s">
        <v>360</v>
      </c>
      <c r="G429" s="31"/>
      <c r="H429" s="28">
        <f t="shared" si="80"/>
        <v>1195</v>
      </c>
      <c r="I429" s="28">
        <f t="shared" si="80"/>
        <v>1195</v>
      </c>
      <c r="J429" s="28">
        <f t="shared" si="80"/>
        <v>1195</v>
      </c>
      <c r="K429" s="45">
        <f t="shared" si="70"/>
        <v>100</v>
      </c>
      <c r="M429" s="33">
        <f t="shared" si="73"/>
        <v>0</v>
      </c>
      <c r="N429" s="33">
        <f t="shared" si="74"/>
        <v>0</v>
      </c>
    </row>
    <row r="430" spans="1:14" s="5" customFormat="1" ht="34.5">
      <c r="A430" s="29"/>
      <c r="B430" s="30" t="s">
        <v>362</v>
      </c>
      <c r="C430" s="31" t="s">
        <v>535</v>
      </c>
      <c r="D430" s="31" t="s">
        <v>431</v>
      </c>
      <c r="E430" s="31" t="s">
        <v>439</v>
      </c>
      <c r="F430" s="31" t="s">
        <v>360</v>
      </c>
      <c r="G430" s="31" t="s">
        <v>361</v>
      </c>
      <c r="H430" s="28">
        <v>1195</v>
      </c>
      <c r="I430" s="28">
        <v>1195</v>
      </c>
      <c r="J430" s="28">
        <v>1195</v>
      </c>
      <c r="K430" s="45">
        <f t="shared" si="70"/>
        <v>100</v>
      </c>
      <c r="M430" s="33">
        <f t="shared" si="73"/>
        <v>0</v>
      </c>
      <c r="N430" s="33">
        <f t="shared" si="74"/>
        <v>0</v>
      </c>
    </row>
    <row r="431" spans="1:14" s="5" customFormat="1" ht="18.75">
      <c r="A431" s="29"/>
      <c r="B431" s="30" t="s">
        <v>511</v>
      </c>
      <c r="C431" s="31" t="s">
        <v>535</v>
      </c>
      <c r="D431" s="31" t="s">
        <v>437</v>
      </c>
      <c r="E431" s="31"/>
      <c r="F431" s="31"/>
      <c r="G431" s="31"/>
      <c r="H431" s="28">
        <f>SUM(H432,H447)</f>
        <v>47592.7</v>
      </c>
      <c r="I431" s="28">
        <f>SUM(I432,I447)</f>
        <v>47592.7</v>
      </c>
      <c r="J431" s="28">
        <f>SUM(J432,J447)</f>
        <v>46763.8</v>
      </c>
      <c r="K431" s="45">
        <f t="shared" si="70"/>
        <v>98.2583463430316</v>
      </c>
      <c r="M431" s="33">
        <f t="shared" si="73"/>
        <v>828.8999999999942</v>
      </c>
      <c r="N431" s="33">
        <f t="shared" si="74"/>
        <v>0</v>
      </c>
    </row>
    <row r="432" spans="1:14" s="5" customFormat="1" ht="18.75">
      <c r="A432" s="29"/>
      <c r="B432" s="30" t="s">
        <v>512</v>
      </c>
      <c r="C432" s="31" t="s">
        <v>535</v>
      </c>
      <c r="D432" s="31" t="s">
        <v>437</v>
      </c>
      <c r="E432" s="31" t="s">
        <v>418</v>
      </c>
      <c r="F432" s="31"/>
      <c r="G432" s="31"/>
      <c r="H432" s="28">
        <f>H433+H439</f>
        <v>24231.699999999997</v>
      </c>
      <c r="I432" s="28">
        <f>I433+I439</f>
        <v>24231.699999999997</v>
      </c>
      <c r="J432" s="28">
        <f>J433+J439</f>
        <v>23402.800000000003</v>
      </c>
      <c r="K432" s="45">
        <f t="shared" si="70"/>
        <v>96.57927425644922</v>
      </c>
      <c r="M432" s="33">
        <f t="shared" si="73"/>
        <v>828.8999999999942</v>
      </c>
      <c r="N432" s="33">
        <f t="shared" si="74"/>
        <v>0</v>
      </c>
    </row>
    <row r="433" spans="1:14" s="5" customFormat="1" ht="18.75">
      <c r="A433" s="29"/>
      <c r="B433" s="30" t="s">
        <v>495</v>
      </c>
      <c r="C433" s="31" t="s">
        <v>535</v>
      </c>
      <c r="D433" s="31" t="s">
        <v>437</v>
      </c>
      <c r="E433" s="31" t="s">
        <v>418</v>
      </c>
      <c r="F433" s="31" t="s">
        <v>496</v>
      </c>
      <c r="G433" s="31"/>
      <c r="H433" s="28">
        <f>H434</f>
        <v>6029.1</v>
      </c>
      <c r="I433" s="28">
        <f>I434</f>
        <v>6029.1</v>
      </c>
      <c r="J433" s="28">
        <f>J434</f>
        <v>6029.1</v>
      </c>
      <c r="K433" s="45">
        <f t="shared" si="70"/>
        <v>100</v>
      </c>
      <c r="M433" s="33">
        <f t="shared" si="73"/>
        <v>0</v>
      </c>
      <c r="N433" s="33">
        <f t="shared" si="74"/>
        <v>0</v>
      </c>
    </row>
    <row r="434" spans="1:14" s="5" customFormat="1" ht="105.75" customHeight="1">
      <c r="A434" s="29"/>
      <c r="B434" s="34" t="s">
        <v>621</v>
      </c>
      <c r="C434" s="31" t="s">
        <v>535</v>
      </c>
      <c r="D434" s="31" t="s">
        <v>437</v>
      </c>
      <c r="E434" s="31" t="s">
        <v>418</v>
      </c>
      <c r="F434" s="31" t="s">
        <v>275</v>
      </c>
      <c r="G434" s="31"/>
      <c r="H434" s="28">
        <f>H435+H437</f>
        <v>6029.1</v>
      </c>
      <c r="I434" s="28">
        <f>I435+I437</f>
        <v>6029.1</v>
      </c>
      <c r="J434" s="28">
        <f>J435+J437</f>
        <v>6029.1</v>
      </c>
      <c r="K434" s="45">
        <f t="shared" si="70"/>
        <v>100</v>
      </c>
      <c r="M434" s="33">
        <f t="shared" si="73"/>
        <v>0</v>
      </c>
      <c r="N434" s="33">
        <f t="shared" si="74"/>
        <v>0</v>
      </c>
    </row>
    <row r="435" spans="1:14" s="5" customFormat="1" ht="86.25">
      <c r="A435" s="29"/>
      <c r="B435" s="34" t="s">
        <v>633</v>
      </c>
      <c r="C435" s="31" t="s">
        <v>535</v>
      </c>
      <c r="D435" s="31" t="s">
        <v>437</v>
      </c>
      <c r="E435" s="31" t="s">
        <v>418</v>
      </c>
      <c r="F435" s="31" t="s">
        <v>276</v>
      </c>
      <c r="G435" s="31"/>
      <c r="H435" s="28">
        <f>H436</f>
        <v>4019.4</v>
      </c>
      <c r="I435" s="28">
        <f>I436</f>
        <v>4019.4</v>
      </c>
      <c r="J435" s="28">
        <f>J436</f>
        <v>4019.4</v>
      </c>
      <c r="K435" s="45">
        <f t="shared" si="70"/>
        <v>100</v>
      </c>
      <c r="M435" s="33">
        <f t="shared" si="73"/>
        <v>0</v>
      </c>
      <c r="N435" s="33">
        <f t="shared" si="74"/>
        <v>0</v>
      </c>
    </row>
    <row r="436" spans="1:14" s="5" customFormat="1" ht="18" customHeight="1">
      <c r="A436" s="29"/>
      <c r="B436" s="30" t="s">
        <v>540</v>
      </c>
      <c r="C436" s="31" t="s">
        <v>535</v>
      </c>
      <c r="D436" s="31" t="s">
        <v>437</v>
      </c>
      <c r="E436" s="31" t="s">
        <v>418</v>
      </c>
      <c r="F436" s="31" t="s">
        <v>276</v>
      </c>
      <c r="G436" s="31" t="s">
        <v>541</v>
      </c>
      <c r="H436" s="28">
        <v>4019.4</v>
      </c>
      <c r="I436" s="28">
        <v>4019.4</v>
      </c>
      <c r="J436" s="28">
        <v>4019.4</v>
      </c>
      <c r="K436" s="45">
        <f t="shared" si="70"/>
        <v>100</v>
      </c>
      <c r="M436" s="33">
        <f t="shared" si="73"/>
        <v>0</v>
      </c>
      <c r="N436" s="33">
        <f t="shared" si="74"/>
        <v>0</v>
      </c>
    </row>
    <row r="437" spans="1:14" s="5" customFormat="1" ht="127.5" customHeight="1">
      <c r="A437" s="29"/>
      <c r="B437" s="34" t="s">
        <v>277</v>
      </c>
      <c r="C437" s="31" t="s">
        <v>535</v>
      </c>
      <c r="D437" s="31" t="s">
        <v>437</v>
      </c>
      <c r="E437" s="31" t="s">
        <v>418</v>
      </c>
      <c r="F437" s="31" t="s">
        <v>278</v>
      </c>
      <c r="G437" s="31"/>
      <c r="H437" s="28">
        <f>H438</f>
        <v>2009.7</v>
      </c>
      <c r="I437" s="28">
        <f>I438</f>
        <v>2009.7</v>
      </c>
      <c r="J437" s="28">
        <f>J438</f>
        <v>2009.7</v>
      </c>
      <c r="K437" s="45">
        <f t="shared" si="70"/>
        <v>100</v>
      </c>
      <c r="M437" s="33">
        <f t="shared" si="73"/>
        <v>0</v>
      </c>
      <c r="N437" s="33">
        <f t="shared" si="74"/>
        <v>0</v>
      </c>
    </row>
    <row r="438" spans="1:14" s="5" customFormat="1" ht="19.5" customHeight="1">
      <c r="A438" s="29"/>
      <c r="B438" s="30" t="s">
        <v>540</v>
      </c>
      <c r="C438" s="31" t="s">
        <v>535</v>
      </c>
      <c r="D438" s="31" t="s">
        <v>437</v>
      </c>
      <c r="E438" s="31" t="s">
        <v>418</v>
      </c>
      <c r="F438" s="31" t="s">
        <v>278</v>
      </c>
      <c r="G438" s="31" t="s">
        <v>541</v>
      </c>
      <c r="H438" s="28">
        <v>2009.7</v>
      </c>
      <c r="I438" s="28">
        <v>2009.7</v>
      </c>
      <c r="J438" s="28">
        <v>2009.7</v>
      </c>
      <c r="K438" s="45">
        <f t="shared" si="70"/>
        <v>100</v>
      </c>
      <c r="M438" s="33">
        <f t="shared" si="73"/>
        <v>0</v>
      </c>
      <c r="N438" s="33">
        <f t="shared" si="74"/>
        <v>0</v>
      </c>
    </row>
    <row r="439" spans="1:14" s="5" customFormat="1" ht="18.75" customHeight="1">
      <c r="A439" s="29"/>
      <c r="B439" s="30" t="s">
        <v>111</v>
      </c>
      <c r="C439" s="31" t="s">
        <v>535</v>
      </c>
      <c r="D439" s="31" t="s">
        <v>437</v>
      </c>
      <c r="E439" s="31" t="s">
        <v>418</v>
      </c>
      <c r="F439" s="31" t="s">
        <v>479</v>
      </c>
      <c r="G439" s="31"/>
      <c r="H439" s="28">
        <f>H440+H442</f>
        <v>18202.6</v>
      </c>
      <c r="I439" s="28">
        <f>I440+I442</f>
        <v>18202.6</v>
      </c>
      <c r="J439" s="28">
        <f>J440+J442</f>
        <v>17373.7</v>
      </c>
      <c r="K439" s="45">
        <f t="shared" si="70"/>
        <v>95.44625493061432</v>
      </c>
      <c r="M439" s="33">
        <f t="shared" si="73"/>
        <v>828.8999999999978</v>
      </c>
      <c r="N439" s="33">
        <f t="shared" si="74"/>
        <v>0</v>
      </c>
    </row>
    <row r="440" spans="1:14" s="5" customFormat="1" ht="30.75" customHeight="1">
      <c r="A440" s="29"/>
      <c r="B440" s="46" t="s">
        <v>179</v>
      </c>
      <c r="C440" s="31" t="s">
        <v>535</v>
      </c>
      <c r="D440" s="31" t="s">
        <v>437</v>
      </c>
      <c r="E440" s="31" t="s">
        <v>418</v>
      </c>
      <c r="F440" s="31" t="s">
        <v>116</v>
      </c>
      <c r="G440" s="31"/>
      <c r="H440" s="28">
        <f>H441</f>
        <v>2498.1</v>
      </c>
      <c r="I440" s="28">
        <f>I441</f>
        <v>2498.1</v>
      </c>
      <c r="J440" s="28">
        <f>J441</f>
        <v>2498.1</v>
      </c>
      <c r="K440" s="45">
        <f t="shared" si="70"/>
        <v>100</v>
      </c>
      <c r="M440" s="33">
        <f t="shared" si="73"/>
        <v>0</v>
      </c>
      <c r="N440" s="33">
        <f t="shared" si="74"/>
        <v>0</v>
      </c>
    </row>
    <row r="441" spans="1:14" s="5" customFormat="1" ht="18.75">
      <c r="A441" s="29"/>
      <c r="B441" s="30" t="s">
        <v>540</v>
      </c>
      <c r="C441" s="31" t="s">
        <v>535</v>
      </c>
      <c r="D441" s="31" t="s">
        <v>437</v>
      </c>
      <c r="E441" s="31" t="s">
        <v>418</v>
      </c>
      <c r="F441" s="31" t="s">
        <v>116</v>
      </c>
      <c r="G441" s="31" t="s">
        <v>541</v>
      </c>
      <c r="H441" s="28">
        <v>2498.1</v>
      </c>
      <c r="I441" s="28">
        <v>2498.1</v>
      </c>
      <c r="J441" s="28">
        <v>2498.1</v>
      </c>
      <c r="K441" s="45">
        <f t="shared" si="70"/>
        <v>100</v>
      </c>
      <c r="M441" s="33">
        <f t="shared" si="73"/>
        <v>0</v>
      </c>
      <c r="N441" s="33">
        <f t="shared" si="74"/>
        <v>0</v>
      </c>
    </row>
    <row r="442" spans="1:14" s="5" customFormat="1" ht="18" customHeight="1">
      <c r="A442" s="29"/>
      <c r="B442" s="30" t="s">
        <v>206</v>
      </c>
      <c r="C442" s="31" t="s">
        <v>535</v>
      </c>
      <c r="D442" s="31" t="s">
        <v>437</v>
      </c>
      <c r="E442" s="31" t="s">
        <v>418</v>
      </c>
      <c r="F442" s="31" t="s">
        <v>207</v>
      </c>
      <c r="G442" s="31"/>
      <c r="H442" s="28">
        <f>SUM(H443,H445)</f>
        <v>15704.5</v>
      </c>
      <c r="I442" s="28">
        <f>SUM(I443,I445)</f>
        <v>15704.5</v>
      </c>
      <c r="J442" s="28">
        <f>SUM(J443,J445)</f>
        <v>14875.6</v>
      </c>
      <c r="K442" s="45">
        <f t="shared" si="70"/>
        <v>94.72189499824891</v>
      </c>
      <c r="M442" s="33">
        <f t="shared" si="73"/>
        <v>828.8999999999996</v>
      </c>
      <c r="N442" s="33">
        <f t="shared" si="74"/>
        <v>0</v>
      </c>
    </row>
    <row r="443" spans="1:14" s="5" customFormat="1" ht="18.75">
      <c r="A443" s="29"/>
      <c r="B443" s="30" t="s">
        <v>238</v>
      </c>
      <c r="C443" s="31" t="s">
        <v>535</v>
      </c>
      <c r="D443" s="31" t="s">
        <v>437</v>
      </c>
      <c r="E443" s="31" t="s">
        <v>418</v>
      </c>
      <c r="F443" s="31" t="s">
        <v>239</v>
      </c>
      <c r="G443" s="31"/>
      <c r="H443" s="28">
        <f>H444</f>
        <v>15704.5</v>
      </c>
      <c r="I443" s="28">
        <f>I444</f>
        <v>15704.5</v>
      </c>
      <c r="J443" s="28">
        <f>J444</f>
        <v>14875.6</v>
      </c>
      <c r="K443" s="45">
        <f t="shared" si="70"/>
        <v>94.72189499824891</v>
      </c>
      <c r="M443" s="33">
        <f t="shared" si="73"/>
        <v>828.8999999999996</v>
      </c>
      <c r="N443" s="33">
        <f t="shared" si="74"/>
        <v>0</v>
      </c>
    </row>
    <row r="444" spans="1:14" s="5" customFormat="1" ht="18.75">
      <c r="A444" s="29"/>
      <c r="B444" s="30" t="s">
        <v>540</v>
      </c>
      <c r="C444" s="31" t="s">
        <v>535</v>
      </c>
      <c r="D444" s="31" t="s">
        <v>437</v>
      </c>
      <c r="E444" s="31" t="s">
        <v>418</v>
      </c>
      <c r="F444" s="31" t="s">
        <v>239</v>
      </c>
      <c r="G444" s="31" t="s">
        <v>541</v>
      </c>
      <c r="H444" s="28">
        <v>15704.5</v>
      </c>
      <c r="I444" s="28">
        <v>15704.5</v>
      </c>
      <c r="J444" s="28">
        <v>14875.6</v>
      </c>
      <c r="K444" s="45">
        <f t="shared" si="70"/>
        <v>94.72189499824891</v>
      </c>
      <c r="M444" s="33">
        <f t="shared" si="73"/>
        <v>828.8999999999996</v>
      </c>
      <c r="N444" s="33">
        <f t="shared" si="74"/>
        <v>0</v>
      </c>
    </row>
    <row r="445" spans="1:14" s="5" customFormat="1" ht="34.5" hidden="1">
      <c r="A445" s="29"/>
      <c r="B445" s="30" t="s">
        <v>279</v>
      </c>
      <c r="C445" s="31" t="s">
        <v>535</v>
      </c>
      <c r="D445" s="31" t="s">
        <v>437</v>
      </c>
      <c r="E445" s="31" t="s">
        <v>418</v>
      </c>
      <c r="F445" s="31" t="s">
        <v>280</v>
      </c>
      <c r="G445" s="31"/>
      <c r="H445" s="28">
        <f>H446</f>
        <v>0</v>
      </c>
      <c r="I445" s="28">
        <f>I446</f>
        <v>0</v>
      </c>
      <c r="J445" s="28">
        <f>J446</f>
        <v>0</v>
      </c>
      <c r="K445" s="45" t="e">
        <f t="shared" si="70"/>
        <v>#DIV/0!</v>
      </c>
      <c r="M445" s="33">
        <f t="shared" si="73"/>
        <v>0</v>
      </c>
      <c r="N445" s="33">
        <f t="shared" si="74"/>
        <v>0</v>
      </c>
    </row>
    <row r="446" spans="1:14" s="5" customFormat="1" ht="18.75" hidden="1">
      <c r="A446" s="29"/>
      <c r="B446" s="30" t="s">
        <v>540</v>
      </c>
      <c r="C446" s="31" t="s">
        <v>535</v>
      </c>
      <c r="D446" s="31" t="s">
        <v>437</v>
      </c>
      <c r="E446" s="31" t="s">
        <v>418</v>
      </c>
      <c r="F446" s="31" t="s">
        <v>280</v>
      </c>
      <c r="G446" s="31" t="s">
        <v>541</v>
      </c>
      <c r="H446" s="28">
        <v>0</v>
      </c>
      <c r="I446" s="28">
        <v>0</v>
      </c>
      <c r="J446" s="28">
        <v>0</v>
      </c>
      <c r="K446" s="45" t="e">
        <f t="shared" si="70"/>
        <v>#DIV/0!</v>
      </c>
      <c r="M446" s="33">
        <f t="shared" si="73"/>
        <v>0</v>
      </c>
      <c r="N446" s="33">
        <f t="shared" si="74"/>
        <v>0</v>
      </c>
    </row>
    <row r="447" spans="1:14" s="5" customFormat="1" ht="18.75">
      <c r="A447" s="29"/>
      <c r="B447" s="30" t="s">
        <v>556</v>
      </c>
      <c r="C447" s="31" t="s">
        <v>535</v>
      </c>
      <c r="D447" s="31" t="s">
        <v>437</v>
      </c>
      <c r="E447" s="31" t="s">
        <v>437</v>
      </c>
      <c r="F447" s="31"/>
      <c r="G447" s="31"/>
      <c r="H447" s="28">
        <f aca="true" t="shared" si="81" ref="H447:J449">H448</f>
        <v>23361</v>
      </c>
      <c r="I447" s="28">
        <f t="shared" si="81"/>
        <v>23361</v>
      </c>
      <c r="J447" s="28">
        <f t="shared" si="81"/>
        <v>23361</v>
      </c>
      <c r="K447" s="45">
        <f aca="true" t="shared" si="82" ref="K447:K510">J447*100/I447</f>
        <v>100</v>
      </c>
      <c r="M447" s="33">
        <f t="shared" si="73"/>
        <v>0</v>
      </c>
      <c r="N447" s="33">
        <f t="shared" si="74"/>
        <v>0</v>
      </c>
    </row>
    <row r="448" spans="1:14" s="5" customFormat="1" ht="34.5">
      <c r="A448" s="29"/>
      <c r="B448" s="30" t="s">
        <v>448</v>
      </c>
      <c r="C448" s="31" t="s">
        <v>535</v>
      </c>
      <c r="D448" s="31" t="s">
        <v>437</v>
      </c>
      <c r="E448" s="31" t="s">
        <v>437</v>
      </c>
      <c r="F448" s="31" t="s">
        <v>449</v>
      </c>
      <c r="G448" s="31"/>
      <c r="H448" s="28">
        <f t="shared" si="81"/>
        <v>23361</v>
      </c>
      <c r="I448" s="28">
        <f t="shared" si="81"/>
        <v>23361</v>
      </c>
      <c r="J448" s="28">
        <f t="shared" si="81"/>
        <v>23361</v>
      </c>
      <c r="K448" s="45">
        <f t="shared" si="82"/>
        <v>100</v>
      </c>
      <c r="M448" s="33">
        <f t="shared" si="73"/>
        <v>0</v>
      </c>
      <c r="N448" s="33">
        <f t="shared" si="74"/>
        <v>0</v>
      </c>
    </row>
    <row r="449" spans="1:14" s="5" customFormat="1" ht="34.5">
      <c r="A449" s="29"/>
      <c r="B449" s="30" t="s">
        <v>122</v>
      </c>
      <c r="C449" s="31" t="s">
        <v>535</v>
      </c>
      <c r="D449" s="31" t="s">
        <v>437</v>
      </c>
      <c r="E449" s="31" t="s">
        <v>437</v>
      </c>
      <c r="F449" s="31" t="s">
        <v>360</v>
      </c>
      <c r="G449" s="31"/>
      <c r="H449" s="28">
        <f t="shared" si="81"/>
        <v>23361</v>
      </c>
      <c r="I449" s="28">
        <f t="shared" si="81"/>
        <v>23361</v>
      </c>
      <c r="J449" s="28">
        <f t="shared" si="81"/>
        <v>23361</v>
      </c>
      <c r="K449" s="45">
        <f t="shared" si="82"/>
        <v>100</v>
      </c>
      <c r="M449" s="33">
        <f t="shared" si="73"/>
        <v>0</v>
      </c>
      <c r="N449" s="33">
        <f t="shared" si="74"/>
        <v>0</v>
      </c>
    </row>
    <row r="450" spans="1:14" s="5" customFormat="1" ht="34.5">
      <c r="A450" s="29"/>
      <c r="B450" s="30" t="s">
        <v>362</v>
      </c>
      <c r="C450" s="31" t="s">
        <v>535</v>
      </c>
      <c r="D450" s="31" t="s">
        <v>437</v>
      </c>
      <c r="E450" s="31" t="s">
        <v>437</v>
      </c>
      <c r="F450" s="31" t="s">
        <v>360</v>
      </c>
      <c r="G450" s="31" t="s">
        <v>361</v>
      </c>
      <c r="H450" s="28">
        <v>23361</v>
      </c>
      <c r="I450" s="28">
        <v>23361</v>
      </c>
      <c r="J450" s="28">
        <v>23361</v>
      </c>
      <c r="K450" s="45">
        <f t="shared" si="82"/>
        <v>100</v>
      </c>
      <c r="M450" s="33">
        <f t="shared" si="73"/>
        <v>0</v>
      </c>
      <c r="N450" s="33">
        <f t="shared" si="74"/>
        <v>0</v>
      </c>
    </row>
    <row r="451" spans="1:14" s="5" customFormat="1" ht="34.5">
      <c r="A451" s="29" t="s">
        <v>542</v>
      </c>
      <c r="B451" s="30" t="s">
        <v>543</v>
      </c>
      <c r="C451" s="31" t="s">
        <v>544</v>
      </c>
      <c r="D451" s="31"/>
      <c r="E451" s="31"/>
      <c r="F451" s="31"/>
      <c r="G451" s="31"/>
      <c r="H451" s="28">
        <f>SUM(H452,H463,H458,H471)</f>
        <v>892550.9000000001</v>
      </c>
      <c r="I451" s="28">
        <f>SUM(I452,I463,I458,I471)</f>
        <v>892550.9000000001</v>
      </c>
      <c r="J451" s="28">
        <f>SUM(J452,J463,J458,J471)</f>
        <v>823587.5</v>
      </c>
      <c r="K451" s="45">
        <f t="shared" si="82"/>
        <v>92.2734490548382</v>
      </c>
      <c r="M451" s="33">
        <f t="shared" si="73"/>
        <v>68963.40000000014</v>
      </c>
      <c r="N451" s="33">
        <f t="shared" si="74"/>
        <v>0</v>
      </c>
    </row>
    <row r="452" spans="1:14" s="5" customFormat="1" ht="18.75" hidden="1">
      <c r="A452" s="29"/>
      <c r="B452" s="30" t="s">
        <v>417</v>
      </c>
      <c r="C452" s="31" t="s">
        <v>544</v>
      </c>
      <c r="D452" s="31" t="s">
        <v>418</v>
      </c>
      <c r="E452" s="31"/>
      <c r="F452" s="31"/>
      <c r="G452" s="31"/>
      <c r="H452" s="28">
        <f aca="true" t="shared" si="83" ref="H452:J456">H453</f>
        <v>0</v>
      </c>
      <c r="I452" s="28">
        <f t="shared" si="83"/>
        <v>0</v>
      </c>
      <c r="J452" s="28">
        <f t="shared" si="83"/>
        <v>0</v>
      </c>
      <c r="K452" s="45" t="e">
        <f t="shared" si="82"/>
        <v>#DIV/0!</v>
      </c>
      <c r="M452" s="33">
        <f t="shared" si="73"/>
        <v>0</v>
      </c>
      <c r="N452" s="33">
        <f t="shared" si="74"/>
        <v>0</v>
      </c>
    </row>
    <row r="453" spans="1:14" s="5" customFormat="1" ht="18.75" hidden="1">
      <c r="A453" s="29"/>
      <c r="B453" s="30" t="s">
        <v>443</v>
      </c>
      <c r="C453" s="31" t="s">
        <v>544</v>
      </c>
      <c r="D453" s="31" t="s">
        <v>418</v>
      </c>
      <c r="E453" s="31" t="s">
        <v>135</v>
      </c>
      <c r="F453" s="31"/>
      <c r="G453" s="31"/>
      <c r="H453" s="28">
        <f t="shared" si="83"/>
        <v>0</v>
      </c>
      <c r="I453" s="28">
        <f t="shared" si="83"/>
        <v>0</v>
      </c>
      <c r="J453" s="28">
        <f t="shared" si="83"/>
        <v>0</v>
      </c>
      <c r="K453" s="45" t="e">
        <f t="shared" si="82"/>
        <v>#DIV/0!</v>
      </c>
      <c r="M453" s="33">
        <f t="shared" si="73"/>
        <v>0</v>
      </c>
      <c r="N453" s="33">
        <f t="shared" si="74"/>
        <v>0</v>
      </c>
    </row>
    <row r="454" spans="1:14" s="5" customFormat="1" ht="34.5" hidden="1">
      <c r="A454" s="29"/>
      <c r="B454" s="30" t="s">
        <v>448</v>
      </c>
      <c r="C454" s="31" t="s">
        <v>544</v>
      </c>
      <c r="D454" s="31" t="s">
        <v>418</v>
      </c>
      <c r="E454" s="31" t="s">
        <v>135</v>
      </c>
      <c r="F454" s="31" t="s">
        <v>449</v>
      </c>
      <c r="G454" s="31"/>
      <c r="H454" s="28">
        <f t="shared" si="83"/>
        <v>0</v>
      </c>
      <c r="I454" s="28">
        <f t="shared" si="83"/>
        <v>0</v>
      </c>
      <c r="J454" s="28">
        <f t="shared" si="83"/>
        <v>0</v>
      </c>
      <c r="K454" s="45" t="e">
        <f t="shared" si="82"/>
        <v>#DIV/0!</v>
      </c>
      <c r="M454" s="33">
        <f t="shared" si="73"/>
        <v>0</v>
      </c>
      <c r="N454" s="33">
        <f t="shared" si="74"/>
        <v>0</v>
      </c>
    </row>
    <row r="455" spans="1:14" s="5" customFormat="1" ht="37.5" customHeight="1" hidden="1">
      <c r="A455" s="29"/>
      <c r="B455" s="30" t="s">
        <v>136</v>
      </c>
      <c r="C455" s="31" t="s">
        <v>544</v>
      </c>
      <c r="D455" s="31" t="s">
        <v>418</v>
      </c>
      <c r="E455" s="31" t="s">
        <v>135</v>
      </c>
      <c r="F455" s="31" t="s">
        <v>450</v>
      </c>
      <c r="G455" s="31"/>
      <c r="H455" s="28">
        <f t="shared" si="83"/>
        <v>0</v>
      </c>
      <c r="I455" s="28">
        <f t="shared" si="83"/>
        <v>0</v>
      </c>
      <c r="J455" s="28">
        <f t="shared" si="83"/>
        <v>0</v>
      </c>
      <c r="K455" s="45" t="e">
        <f t="shared" si="82"/>
        <v>#DIV/0!</v>
      </c>
      <c r="M455" s="33">
        <f t="shared" si="73"/>
        <v>0</v>
      </c>
      <c r="N455" s="33">
        <f t="shared" si="74"/>
        <v>0</v>
      </c>
    </row>
    <row r="456" spans="1:14" s="5" customFormat="1" ht="34.5" hidden="1">
      <c r="A456" s="29"/>
      <c r="B456" s="30" t="s">
        <v>281</v>
      </c>
      <c r="C456" s="31" t="s">
        <v>544</v>
      </c>
      <c r="D456" s="31" t="s">
        <v>418</v>
      </c>
      <c r="E456" s="31" t="s">
        <v>135</v>
      </c>
      <c r="F456" s="31" t="s">
        <v>480</v>
      </c>
      <c r="G456" s="31"/>
      <c r="H456" s="28">
        <f t="shared" si="83"/>
        <v>0</v>
      </c>
      <c r="I456" s="28">
        <f t="shared" si="83"/>
        <v>0</v>
      </c>
      <c r="J456" s="28">
        <f t="shared" si="83"/>
        <v>0</v>
      </c>
      <c r="K456" s="45" t="e">
        <f t="shared" si="82"/>
        <v>#DIV/0!</v>
      </c>
      <c r="M456" s="33">
        <f t="shared" si="73"/>
        <v>0</v>
      </c>
      <c r="N456" s="33">
        <f t="shared" si="74"/>
        <v>0</v>
      </c>
    </row>
    <row r="457" spans="1:14" s="5" customFormat="1" ht="18.75" hidden="1">
      <c r="A457" s="29"/>
      <c r="B457" s="30" t="s">
        <v>101</v>
      </c>
      <c r="C457" s="31" t="s">
        <v>544</v>
      </c>
      <c r="D457" s="31" t="s">
        <v>418</v>
      </c>
      <c r="E457" s="31" t="s">
        <v>135</v>
      </c>
      <c r="F457" s="31" t="s">
        <v>480</v>
      </c>
      <c r="G457" s="31" t="s">
        <v>102</v>
      </c>
      <c r="H457" s="28"/>
      <c r="I457" s="28"/>
      <c r="J457" s="28"/>
      <c r="K457" s="45" t="e">
        <f t="shared" si="82"/>
        <v>#DIV/0!</v>
      </c>
      <c r="M457" s="33">
        <f t="shared" si="73"/>
        <v>0</v>
      </c>
      <c r="N457" s="33">
        <f t="shared" si="74"/>
        <v>0</v>
      </c>
    </row>
    <row r="458" spans="1:14" s="5" customFormat="1" ht="18.75">
      <c r="A458" s="29"/>
      <c r="B458" s="30" t="s">
        <v>460</v>
      </c>
      <c r="C458" s="31" t="s">
        <v>544</v>
      </c>
      <c r="D458" s="31" t="s">
        <v>419</v>
      </c>
      <c r="E458" s="31"/>
      <c r="F458" s="31"/>
      <c r="G458" s="31"/>
      <c r="H458" s="28">
        <f aca="true" t="shared" si="84" ref="H458:J461">H459</f>
        <v>635</v>
      </c>
      <c r="I458" s="28">
        <f t="shared" si="84"/>
        <v>635</v>
      </c>
      <c r="J458" s="28">
        <f t="shared" si="84"/>
        <v>634.9</v>
      </c>
      <c r="K458" s="45">
        <f t="shared" si="82"/>
        <v>99.98425196850394</v>
      </c>
      <c r="M458" s="33">
        <f aca="true" t="shared" si="85" ref="M458:M521">I458-J458</f>
        <v>0.10000000000002274</v>
      </c>
      <c r="N458" s="33">
        <f aca="true" t="shared" si="86" ref="N458:N521">H458-I458</f>
        <v>0</v>
      </c>
    </row>
    <row r="459" spans="1:14" s="5" customFormat="1" ht="36.75" customHeight="1">
      <c r="A459" s="29"/>
      <c r="B459" s="35" t="s">
        <v>152</v>
      </c>
      <c r="C459" s="31" t="s">
        <v>544</v>
      </c>
      <c r="D459" s="31" t="s">
        <v>419</v>
      </c>
      <c r="E459" s="31" t="s">
        <v>465</v>
      </c>
      <c r="F459" s="31"/>
      <c r="G459" s="31"/>
      <c r="H459" s="28">
        <f t="shared" si="84"/>
        <v>635</v>
      </c>
      <c r="I459" s="28">
        <f t="shared" si="84"/>
        <v>635</v>
      </c>
      <c r="J459" s="28">
        <f t="shared" si="84"/>
        <v>634.9</v>
      </c>
      <c r="K459" s="45">
        <f t="shared" si="82"/>
        <v>99.98425196850394</v>
      </c>
      <c r="M459" s="33">
        <f t="shared" si="85"/>
        <v>0.10000000000002274</v>
      </c>
      <c r="N459" s="33">
        <f t="shared" si="86"/>
        <v>0</v>
      </c>
    </row>
    <row r="460" spans="1:14" s="5" customFormat="1" ht="18" customHeight="1">
      <c r="A460" s="29"/>
      <c r="B460" s="30" t="s">
        <v>36</v>
      </c>
      <c r="C460" s="31" t="s">
        <v>544</v>
      </c>
      <c r="D460" s="31" t="s">
        <v>419</v>
      </c>
      <c r="E460" s="31" t="s">
        <v>465</v>
      </c>
      <c r="F460" s="31" t="s">
        <v>123</v>
      </c>
      <c r="G460" s="31"/>
      <c r="H460" s="28">
        <f t="shared" si="84"/>
        <v>635</v>
      </c>
      <c r="I460" s="28">
        <f t="shared" si="84"/>
        <v>635</v>
      </c>
      <c r="J460" s="28">
        <f t="shared" si="84"/>
        <v>634.9</v>
      </c>
      <c r="K460" s="45">
        <f t="shared" si="82"/>
        <v>99.98425196850394</v>
      </c>
      <c r="M460" s="33">
        <f t="shared" si="85"/>
        <v>0.10000000000002274</v>
      </c>
      <c r="N460" s="33">
        <f t="shared" si="86"/>
        <v>0</v>
      </c>
    </row>
    <row r="461" spans="1:14" s="5" customFormat="1" ht="36" customHeight="1">
      <c r="A461" s="29"/>
      <c r="B461" s="30" t="s">
        <v>125</v>
      </c>
      <c r="C461" s="31" t="s">
        <v>544</v>
      </c>
      <c r="D461" s="31" t="s">
        <v>419</v>
      </c>
      <c r="E461" s="31" t="s">
        <v>465</v>
      </c>
      <c r="F461" s="31" t="s">
        <v>124</v>
      </c>
      <c r="G461" s="31"/>
      <c r="H461" s="28">
        <f t="shared" si="84"/>
        <v>635</v>
      </c>
      <c r="I461" s="28">
        <f t="shared" si="84"/>
        <v>635</v>
      </c>
      <c r="J461" s="28">
        <f t="shared" si="84"/>
        <v>634.9</v>
      </c>
      <c r="K461" s="45">
        <f t="shared" si="82"/>
        <v>99.98425196850394</v>
      </c>
      <c r="M461" s="33">
        <f t="shared" si="85"/>
        <v>0.10000000000002274</v>
      </c>
      <c r="N461" s="33">
        <f t="shared" si="86"/>
        <v>0</v>
      </c>
    </row>
    <row r="462" spans="1:14" s="5" customFormat="1" ht="18.75">
      <c r="A462" s="29"/>
      <c r="B462" s="30" t="s">
        <v>441</v>
      </c>
      <c r="C462" s="31" t="s">
        <v>544</v>
      </c>
      <c r="D462" s="31" t="s">
        <v>419</v>
      </c>
      <c r="E462" s="31" t="s">
        <v>465</v>
      </c>
      <c r="F462" s="31" t="s">
        <v>124</v>
      </c>
      <c r="G462" s="31" t="s">
        <v>442</v>
      </c>
      <c r="H462" s="28">
        <v>635</v>
      </c>
      <c r="I462" s="28">
        <v>635</v>
      </c>
      <c r="J462" s="28">
        <v>634.9</v>
      </c>
      <c r="K462" s="45">
        <f t="shared" si="82"/>
        <v>99.98425196850394</v>
      </c>
      <c r="M462" s="33">
        <f t="shared" si="85"/>
        <v>0.10000000000002274</v>
      </c>
      <c r="N462" s="33">
        <f t="shared" si="86"/>
        <v>0</v>
      </c>
    </row>
    <row r="463" spans="1:14" s="5" customFormat="1" ht="18.75">
      <c r="A463" s="29"/>
      <c r="B463" s="30" t="s">
        <v>474</v>
      </c>
      <c r="C463" s="31" t="s">
        <v>544</v>
      </c>
      <c r="D463" s="31" t="s">
        <v>431</v>
      </c>
      <c r="E463" s="31"/>
      <c r="F463" s="31"/>
      <c r="G463" s="31"/>
      <c r="H463" s="28">
        <f>H464</f>
        <v>4875</v>
      </c>
      <c r="I463" s="28">
        <f>I464</f>
        <v>4875</v>
      </c>
      <c r="J463" s="28">
        <f>J464</f>
        <v>3849</v>
      </c>
      <c r="K463" s="45">
        <f t="shared" si="82"/>
        <v>78.95384615384616</v>
      </c>
      <c r="M463" s="33">
        <f t="shared" si="85"/>
        <v>1026</v>
      </c>
      <c r="N463" s="33">
        <f t="shared" si="86"/>
        <v>0</v>
      </c>
    </row>
    <row r="464" spans="1:14" s="5" customFormat="1" ht="16.5" customHeight="1">
      <c r="A464" s="29"/>
      <c r="B464" s="30" t="s">
        <v>478</v>
      </c>
      <c r="C464" s="31" t="s">
        <v>544</v>
      </c>
      <c r="D464" s="31" t="s">
        <v>431</v>
      </c>
      <c r="E464" s="31" t="s">
        <v>439</v>
      </c>
      <c r="F464" s="31"/>
      <c r="G464" s="31"/>
      <c r="H464" s="28">
        <f>H468+H465</f>
        <v>4875</v>
      </c>
      <c r="I464" s="28">
        <f>I468+I465</f>
        <v>4875</v>
      </c>
      <c r="J464" s="28">
        <f>J468+J465</f>
        <v>3849</v>
      </c>
      <c r="K464" s="45">
        <f t="shared" si="82"/>
        <v>78.95384615384616</v>
      </c>
      <c r="M464" s="33">
        <f t="shared" si="85"/>
        <v>1026</v>
      </c>
      <c r="N464" s="33">
        <f t="shared" si="86"/>
        <v>0</v>
      </c>
    </row>
    <row r="465" spans="1:14" s="5" customFormat="1" ht="18.75">
      <c r="A465" s="29"/>
      <c r="B465" s="30" t="s">
        <v>128</v>
      </c>
      <c r="C465" s="31" t="s">
        <v>544</v>
      </c>
      <c r="D465" s="31" t="s">
        <v>431</v>
      </c>
      <c r="E465" s="31" t="s">
        <v>439</v>
      </c>
      <c r="F465" s="31" t="s">
        <v>129</v>
      </c>
      <c r="G465" s="31"/>
      <c r="H465" s="28">
        <f aca="true" t="shared" si="87" ref="H465:J466">H466</f>
        <v>3375</v>
      </c>
      <c r="I465" s="28">
        <f t="shared" si="87"/>
        <v>3375</v>
      </c>
      <c r="J465" s="28">
        <f t="shared" si="87"/>
        <v>3375</v>
      </c>
      <c r="K465" s="45">
        <f t="shared" si="82"/>
        <v>100</v>
      </c>
      <c r="M465" s="33">
        <f t="shared" si="85"/>
        <v>0</v>
      </c>
      <c r="N465" s="33">
        <f t="shared" si="86"/>
        <v>0</v>
      </c>
    </row>
    <row r="466" spans="1:14" s="5" customFormat="1" ht="69">
      <c r="A466" s="29"/>
      <c r="B466" s="34" t="s">
        <v>282</v>
      </c>
      <c r="C466" s="31" t="s">
        <v>544</v>
      </c>
      <c r="D466" s="31" t="s">
        <v>431</v>
      </c>
      <c r="E466" s="31" t="s">
        <v>439</v>
      </c>
      <c r="F466" s="31" t="s">
        <v>283</v>
      </c>
      <c r="G466" s="31"/>
      <c r="H466" s="28">
        <f t="shared" si="87"/>
        <v>3375</v>
      </c>
      <c r="I466" s="28">
        <f t="shared" si="87"/>
        <v>3375</v>
      </c>
      <c r="J466" s="28">
        <f t="shared" si="87"/>
        <v>3375</v>
      </c>
      <c r="K466" s="45">
        <f t="shared" si="82"/>
        <v>100</v>
      </c>
      <c r="M466" s="33">
        <f t="shared" si="85"/>
        <v>0</v>
      </c>
      <c r="N466" s="33">
        <f t="shared" si="86"/>
        <v>0</v>
      </c>
    </row>
    <row r="467" spans="1:14" s="5" customFormat="1" ht="18.75">
      <c r="A467" s="29"/>
      <c r="B467" s="30" t="s">
        <v>441</v>
      </c>
      <c r="C467" s="31" t="s">
        <v>544</v>
      </c>
      <c r="D467" s="31" t="s">
        <v>431</v>
      </c>
      <c r="E467" s="31" t="s">
        <v>439</v>
      </c>
      <c r="F467" s="31" t="s">
        <v>283</v>
      </c>
      <c r="G467" s="31" t="s">
        <v>231</v>
      </c>
      <c r="H467" s="28">
        <v>3375</v>
      </c>
      <c r="I467" s="28">
        <v>3375</v>
      </c>
      <c r="J467" s="28">
        <v>3375</v>
      </c>
      <c r="K467" s="45">
        <f t="shared" si="82"/>
        <v>100</v>
      </c>
      <c r="M467" s="33">
        <f t="shared" si="85"/>
        <v>0</v>
      </c>
      <c r="N467" s="33">
        <f t="shared" si="86"/>
        <v>0</v>
      </c>
    </row>
    <row r="468" spans="1:14" s="5" customFormat="1" ht="18.75" customHeight="1">
      <c r="A468" s="29"/>
      <c r="B468" s="30" t="s">
        <v>111</v>
      </c>
      <c r="C468" s="31" t="s">
        <v>544</v>
      </c>
      <c r="D468" s="31" t="s">
        <v>431</v>
      </c>
      <c r="E468" s="31" t="s">
        <v>439</v>
      </c>
      <c r="F468" s="31" t="s">
        <v>479</v>
      </c>
      <c r="G468" s="31"/>
      <c r="H468" s="28">
        <f aca="true" t="shared" si="88" ref="H468:J469">H469</f>
        <v>1500</v>
      </c>
      <c r="I468" s="28">
        <f t="shared" si="88"/>
        <v>1500</v>
      </c>
      <c r="J468" s="28">
        <f t="shared" si="88"/>
        <v>474</v>
      </c>
      <c r="K468" s="45">
        <f t="shared" si="82"/>
        <v>31.6</v>
      </c>
      <c r="M468" s="33">
        <f t="shared" si="85"/>
        <v>1026</v>
      </c>
      <c r="N468" s="33">
        <f t="shared" si="86"/>
        <v>0</v>
      </c>
    </row>
    <row r="469" spans="1:14" s="5" customFormat="1" ht="51.75">
      <c r="A469" s="29"/>
      <c r="B469" s="30" t="s">
        <v>127</v>
      </c>
      <c r="C469" s="31" t="s">
        <v>544</v>
      </c>
      <c r="D469" s="31" t="s">
        <v>431</v>
      </c>
      <c r="E469" s="31" t="s">
        <v>439</v>
      </c>
      <c r="F469" s="31" t="s">
        <v>126</v>
      </c>
      <c r="G469" s="31"/>
      <c r="H469" s="28">
        <f t="shared" si="88"/>
        <v>1500</v>
      </c>
      <c r="I469" s="28">
        <f t="shared" si="88"/>
        <v>1500</v>
      </c>
      <c r="J469" s="28">
        <f t="shared" si="88"/>
        <v>474</v>
      </c>
      <c r="K469" s="45">
        <f t="shared" si="82"/>
        <v>31.6</v>
      </c>
      <c r="M469" s="33">
        <f t="shared" si="85"/>
        <v>1026</v>
      </c>
      <c r="N469" s="33">
        <f t="shared" si="86"/>
        <v>0</v>
      </c>
    </row>
    <row r="470" spans="1:14" s="5" customFormat="1" ht="18.75">
      <c r="A470" s="29"/>
      <c r="B470" s="30" t="s">
        <v>441</v>
      </c>
      <c r="C470" s="31" t="s">
        <v>544</v>
      </c>
      <c r="D470" s="31" t="s">
        <v>431</v>
      </c>
      <c r="E470" s="31" t="s">
        <v>439</v>
      </c>
      <c r="F470" s="31" t="s">
        <v>126</v>
      </c>
      <c r="G470" s="31" t="s">
        <v>442</v>
      </c>
      <c r="H470" s="28">
        <v>1500</v>
      </c>
      <c r="I470" s="28">
        <v>1500</v>
      </c>
      <c r="J470" s="28">
        <v>474</v>
      </c>
      <c r="K470" s="45">
        <f t="shared" si="82"/>
        <v>31.6</v>
      </c>
      <c r="M470" s="33">
        <f t="shared" si="85"/>
        <v>1026</v>
      </c>
      <c r="N470" s="33">
        <f t="shared" si="86"/>
        <v>0</v>
      </c>
    </row>
    <row r="471" spans="1:14" s="5" customFormat="1" ht="18.75">
      <c r="A471" s="29"/>
      <c r="B471" s="30" t="s">
        <v>511</v>
      </c>
      <c r="C471" s="31" t="s">
        <v>544</v>
      </c>
      <c r="D471" s="31" t="s">
        <v>437</v>
      </c>
      <c r="E471" s="31"/>
      <c r="F471" s="31"/>
      <c r="G471" s="31"/>
      <c r="H471" s="28">
        <f>SUM(H472,H493,H503,H529)</f>
        <v>887040.9000000001</v>
      </c>
      <c r="I471" s="28">
        <f>SUM(I472,I493,I503,I529)</f>
        <v>887040.9000000001</v>
      </c>
      <c r="J471" s="28">
        <f>SUM(J472,J493,J503,J529)</f>
        <v>819103.6</v>
      </c>
      <c r="K471" s="45">
        <f t="shared" si="82"/>
        <v>92.34113105720377</v>
      </c>
      <c r="M471" s="33">
        <f t="shared" si="85"/>
        <v>67937.30000000016</v>
      </c>
      <c r="N471" s="33">
        <f t="shared" si="86"/>
        <v>0</v>
      </c>
    </row>
    <row r="472" spans="1:14" s="5" customFormat="1" ht="18.75">
      <c r="A472" s="29"/>
      <c r="B472" s="30" t="s">
        <v>512</v>
      </c>
      <c r="C472" s="31" t="s">
        <v>544</v>
      </c>
      <c r="D472" s="31" t="s">
        <v>437</v>
      </c>
      <c r="E472" s="31" t="s">
        <v>418</v>
      </c>
      <c r="F472" s="31"/>
      <c r="G472" s="31"/>
      <c r="H472" s="28">
        <f>SUM(H473,H486,H476,H490,H483)</f>
        <v>130960</v>
      </c>
      <c r="I472" s="28">
        <f>SUM(I473,I486,I476,I490,I483)</f>
        <v>130960</v>
      </c>
      <c r="J472" s="28">
        <f>SUM(J473,J486,J476,J490,J483)</f>
        <v>90373.9</v>
      </c>
      <c r="K472" s="45">
        <f t="shared" si="82"/>
        <v>69.0087813072694</v>
      </c>
      <c r="M472" s="33">
        <f t="shared" si="85"/>
        <v>40586.100000000006</v>
      </c>
      <c r="N472" s="33">
        <f t="shared" si="86"/>
        <v>0</v>
      </c>
    </row>
    <row r="473" spans="1:14" s="5" customFormat="1" ht="34.5">
      <c r="A473" s="29"/>
      <c r="B473" s="30" t="s">
        <v>448</v>
      </c>
      <c r="C473" s="31" t="s">
        <v>544</v>
      </c>
      <c r="D473" s="31" t="s">
        <v>437</v>
      </c>
      <c r="E473" s="31" t="s">
        <v>418</v>
      </c>
      <c r="F473" s="31" t="s">
        <v>449</v>
      </c>
      <c r="G473" s="31"/>
      <c r="H473" s="28">
        <f aca="true" t="shared" si="89" ref="H473:J474">H474</f>
        <v>4129</v>
      </c>
      <c r="I473" s="28">
        <f t="shared" si="89"/>
        <v>4129</v>
      </c>
      <c r="J473" s="28">
        <f t="shared" si="89"/>
        <v>4128.9</v>
      </c>
      <c r="K473" s="45">
        <f t="shared" si="82"/>
        <v>99.99757810607893</v>
      </c>
      <c r="M473" s="33">
        <f t="shared" si="85"/>
        <v>0.1000000000003638</v>
      </c>
      <c r="N473" s="33">
        <f t="shared" si="86"/>
        <v>0</v>
      </c>
    </row>
    <row r="474" spans="1:14" s="5" customFormat="1" ht="18.75">
      <c r="A474" s="29"/>
      <c r="B474" s="30" t="s">
        <v>273</v>
      </c>
      <c r="C474" s="31" t="s">
        <v>544</v>
      </c>
      <c r="D474" s="31" t="s">
        <v>437</v>
      </c>
      <c r="E474" s="31" t="s">
        <v>418</v>
      </c>
      <c r="F474" s="31" t="s">
        <v>336</v>
      </c>
      <c r="G474" s="31"/>
      <c r="H474" s="28">
        <f t="shared" si="89"/>
        <v>4129</v>
      </c>
      <c r="I474" s="28">
        <f t="shared" si="89"/>
        <v>4129</v>
      </c>
      <c r="J474" s="28">
        <f t="shared" si="89"/>
        <v>4128.9</v>
      </c>
      <c r="K474" s="45">
        <f t="shared" si="82"/>
        <v>99.99757810607893</v>
      </c>
      <c r="M474" s="33">
        <f t="shared" si="85"/>
        <v>0.1000000000003638</v>
      </c>
      <c r="N474" s="33">
        <f t="shared" si="86"/>
        <v>0</v>
      </c>
    </row>
    <row r="475" spans="1:14" s="5" customFormat="1" ht="18.75">
      <c r="A475" s="29"/>
      <c r="B475" s="30" t="s">
        <v>441</v>
      </c>
      <c r="C475" s="31" t="s">
        <v>544</v>
      </c>
      <c r="D475" s="31" t="s">
        <v>437</v>
      </c>
      <c r="E475" s="31" t="s">
        <v>418</v>
      </c>
      <c r="F475" s="31" t="s">
        <v>336</v>
      </c>
      <c r="G475" s="31" t="s">
        <v>442</v>
      </c>
      <c r="H475" s="28">
        <v>4129</v>
      </c>
      <c r="I475" s="28">
        <v>4129</v>
      </c>
      <c r="J475" s="28">
        <v>4128.9</v>
      </c>
      <c r="K475" s="45">
        <f t="shared" si="82"/>
        <v>99.99757810607893</v>
      </c>
      <c r="M475" s="33">
        <f t="shared" si="85"/>
        <v>0.1000000000003638</v>
      </c>
      <c r="N475" s="33">
        <f t="shared" si="86"/>
        <v>0</v>
      </c>
    </row>
    <row r="476" spans="1:14" s="5" customFormat="1" ht="51.75">
      <c r="A476" s="29"/>
      <c r="B476" s="30" t="s">
        <v>348</v>
      </c>
      <c r="C476" s="31" t="s">
        <v>544</v>
      </c>
      <c r="D476" s="31" t="s">
        <v>437</v>
      </c>
      <c r="E476" s="31" t="s">
        <v>418</v>
      </c>
      <c r="F476" s="31" t="s">
        <v>344</v>
      </c>
      <c r="G476" s="31"/>
      <c r="H476" s="28">
        <f>H477+H480</f>
        <v>29071</v>
      </c>
      <c r="I476" s="28">
        <f>I477+I480</f>
        <v>29071</v>
      </c>
      <c r="J476" s="28">
        <f>J477+J480</f>
        <v>29070.800000000003</v>
      </c>
      <c r="K476" s="45">
        <f t="shared" si="82"/>
        <v>99.99931202916999</v>
      </c>
      <c r="M476" s="33">
        <f t="shared" si="85"/>
        <v>0.19999999999708962</v>
      </c>
      <c r="N476" s="33">
        <f t="shared" si="86"/>
        <v>0</v>
      </c>
    </row>
    <row r="477" spans="1:14" s="5" customFormat="1" ht="86.25">
      <c r="A477" s="29"/>
      <c r="B477" s="30" t="s">
        <v>284</v>
      </c>
      <c r="C477" s="31" t="s">
        <v>544</v>
      </c>
      <c r="D477" s="31" t="s">
        <v>437</v>
      </c>
      <c r="E477" s="31" t="s">
        <v>418</v>
      </c>
      <c r="F477" s="31" t="s">
        <v>341</v>
      </c>
      <c r="G477" s="31"/>
      <c r="H477" s="28">
        <f aca="true" t="shared" si="90" ref="H477:J478">H478</f>
        <v>19829.2</v>
      </c>
      <c r="I477" s="28">
        <f t="shared" si="90"/>
        <v>19829.2</v>
      </c>
      <c r="J477" s="28">
        <f t="shared" si="90"/>
        <v>19829.2</v>
      </c>
      <c r="K477" s="45">
        <f t="shared" si="82"/>
        <v>100</v>
      </c>
      <c r="M477" s="33">
        <f t="shared" si="85"/>
        <v>0</v>
      </c>
      <c r="N477" s="33">
        <f t="shared" si="86"/>
        <v>0</v>
      </c>
    </row>
    <row r="478" spans="1:14" s="5" customFormat="1" ht="34.5">
      <c r="A478" s="29"/>
      <c r="B478" s="30" t="s">
        <v>285</v>
      </c>
      <c r="C478" s="31" t="s">
        <v>544</v>
      </c>
      <c r="D478" s="31" t="s">
        <v>437</v>
      </c>
      <c r="E478" s="31" t="s">
        <v>418</v>
      </c>
      <c r="F478" s="31" t="s">
        <v>340</v>
      </c>
      <c r="G478" s="31"/>
      <c r="H478" s="28">
        <f t="shared" si="90"/>
        <v>19829.2</v>
      </c>
      <c r="I478" s="28">
        <f t="shared" si="90"/>
        <v>19829.2</v>
      </c>
      <c r="J478" s="28">
        <f t="shared" si="90"/>
        <v>19829.2</v>
      </c>
      <c r="K478" s="45">
        <f t="shared" si="82"/>
        <v>100</v>
      </c>
      <c r="M478" s="33">
        <f t="shared" si="85"/>
        <v>0</v>
      </c>
      <c r="N478" s="33">
        <f t="shared" si="86"/>
        <v>0</v>
      </c>
    </row>
    <row r="479" spans="1:14" s="5" customFormat="1" ht="18.75">
      <c r="A479" s="29"/>
      <c r="B479" s="30" t="s">
        <v>498</v>
      </c>
      <c r="C479" s="31" t="s">
        <v>544</v>
      </c>
      <c r="D479" s="31" t="s">
        <v>437</v>
      </c>
      <c r="E479" s="31" t="s">
        <v>418</v>
      </c>
      <c r="F479" s="31" t="s">
        <v>340</v>
      </c>
      <c r="G479" s="31" t="s">
        <v>499</v>
      </c>
      <c r="H479" s="28">
        <v>19829.2</v>
      </c>
      <c r="I479" s="28">
        <v>19829.2</v>
      </c>
      <c r="J479" s="28">
        <v>19829.2</v>
      </c>
      <c r="K479" s="45">
        <f t="shared" si="82"/>
        <v>100</v>
      </c>
      <c r="M479" s="33">
        <f t="shared" si="85"/>
        <v>0</v>
      </c>
      <c r="N479" s="33">
        <f t="shared" si="86"/>
        <v>0</v>
      </c>
    </row>
    <row r="480" spans="1:14" s="5" customFormat="1" ht="51.75">
      <c r="A480" s="29"/>
      <c r="B480" s="30" t="s">
        <v>349</v>
      </c>
      <c r="C480" s="31" t="s">
        <v>544</v>
      </c>
      <c r="D480" s="31" t="s">
        <v>437</v>
      </c>
      <c r="E480" s="31" t="s">
        <v>418</v>
      </c>
      <c r="F480" s="31" t="s">
        <v>342</v>
      </c>
      <c r="G480" s="31"/>
      <c r="H480" s="28">
        <f aca="true" t="shared" si="91" ref="H480:J481">H481</f>
        <v>9241.8</v>
      </c>
      <c r="I480" s="28">
        <f t="shared" si="91"/>
        <v>9241.8</v>
      </c>
      <c r="J480" s="28">
        <f t="shared" si="91"/>
        <v>9241.6</v>
      </c>
      <c r="K480" s="45">
        <f t="shared" si="82"/>
        <v>99.99783591940965</v>
      </c>
      <c r="M480" s="33">
        <f t="shared" si="85"/>
        <v>0.1999999999989086</v>
      </c>
      <c r="N480" s="33">
        <f t="shared" si="86"/>
        <v>0</v>
      </c>
    </row>
    <row r="481" spans="1:14" s="5" customFormat="1" ht="36" customHeight="1">
      <c r="A481" s="29"/>
      <c r="B481" s="30" t="s">
        <v>286</v>
      </c>
      <c r="C481" s="31" t="s">
        <v>544</v>
      </c>
      <c r="D481" s="31" t="s">
        <v>437</v>
      </c>
      <c r="E481" s="31" t="s">
        <v>418</v>
      </c>
      <c r="F481" s="31" t="s">
        <v>343</v>
      </c>
      <c r="G481" s="31"/>
      <c r="H481" s="28">
        <f t="shared" si="91"/>
        <v>9241.8</v>
      </c>
      <c r="I481" s="28">
        <f t="shared" si="91"/>
        <v>9241.8</v>
      </c>
      <c r="J481" s="28">
        <f t="shared" si="91"/>
        <v>9241.6</v>
      </c>
      <c r="K481" s="45">
        <f t="shared" si="82"/>
        <v>99.99783591940965</v>
      </c>
      <c r="M481" s="33">
        <f t="shared" si="85"/>
        <v>0.1999999999989086</v>
      </c>
      <c r="N481" s="33">
        <f t="shared" si="86"/>
        <v>0</v>
      </c>
    </row>
    <row r="482" spans="1:14" s="5" customFormat="1" ht="18.75">
      <c r="A482" s="29"/>
      <c r="B482" s="30" t="s">
        <v>498</v>
      </c>
      <c r="C482" s="31" t="s">
        <v>544</v>
      </c>
      <c r="D482" s="31" t="s">
        <v>437</v>
      </c>
      <c r="E482" s="31" t="s">
        <v>418</v>
      </c>
      <c r="F482" s="31" t="s">
        <v>343</v>
      </c>
      <c r="G482" s="31" t="s">
        <v>499</v>
      </c>
      <c r="H482" s="28">
        <v>9241.8</v>
      </c>
      <c r="I482" s="28">
        <v>9241.8</v>
      </c>
      <c r="J482" s="28">
        <v>9241.6</v>
      </c>
      <c r="K482" s="45">
        <f t="shared" si="82"/>
        <v>99.99783591940965</v>
      </c>
      <c r="M482" s="33">
        <f t="shared" si="85"/>
        <v>0.1999999999989086</v>
      </c>
      <c r="N482" s="33">
        <f t="shared" si="86"/>
        <v>0</v>
      </c>
    </row>
    <row r="483" spans="1:14" s="5" customFormat="1" ht="18.75">
      <c r="A483" s="29"/>
      <c r="B483" s="30" t="s">
        <v>26</v>
      </c>
      <c r="C483" s="31" t="s">
        <v>544</v>
      </c>
      <c r="D483" s="31" t="s">
        <v>437</v>
      </c>
      <c r="E483" s="31" t="s">
        <v>418</v>
      </c>
      <c r="F483" s="31" t="s">
        <v>477</v>
      </c>
      <c r="G483" s="31"/>
      <c r="H483" s="28">
        <f aca="true" t="shared" si="92" ref="H483:J484">H484</f>
        <v>26320</v>
      </c>
      <c r="I483" s="28">
        <f t="shared" si="92"/>
        <v>26320</v>
      </c>
      <c r="J483" s="28">
        <f t="shared" si="92"/>
        <v>0</v>
      </c>
      <c r="K483" s="45">
        <f t="shared" si="82"/>
        <v>0</v>
      </c>
      <c r="M483" s="33">
        <f t="shared" si="85"/>
        <v>26320</v>
      </c>
      <c r="N483" s="33">
        <f t="shared" si="86"/>
        <v>0</v>
      </c>
    </row>
    <row r="484" spans="1:14" s="5" customFormat="1" ht="51.75">
      <c r="A484" s="29"/>
      <c r="B484" s="30" t="s">
        <v>287</v>
      </c>
      <c r="C484" s="31" t="s">
        <v>544</v>
      </c>
      <c r="D484" s="31" t="s">
        <v>437</v>
      </c>
      <c r="E484" s="31" t="s">
        <v>418</v>
      </c>
      <c r="F484" s="31" t="s">
        <v>288</v>
      </c>
      <c r="G484" s="31"/>
      <c r="H484" s="28">
        <f t="shared" si="92"/>
        <v>26320</v>
      </c>
      <c r="I484" s="28">
        <f t="shared" si="92"/>
        <v>26320</v>
      </c>
      <c r="J484" s="28">
        <f t="shared" si="92"/>
        <v>0</v>
      </c>
      <c r="K484" s="45">
        <f t="shared" si="82"/>
        <v>0</v>
      </c>
      <c r="M484" s="33">
        <f t="shared" si="85"/>
        <v>26320</v>
      </c>
      <c r="N484" s="33">
        <f t="shared" si="86"/>
        <v>0</v>
      </c>
    </row>
    <row r="485" spans="1:14" s="5" customFormat="1" ht="18.75">
      <c r="A485" s="29"/>
      <c r="B485" s="30" t="s">
        <v>498</v>
      </c>
      <c r="C485" s="31" t="s">
        <v>544</v>
      </c>
      <c r="D485" s="31" t="s">
        <v>437</v>
      </c>
      <c r="E485" s="31" t="s">
        <v>418</v>
      </c>
      <c r="F485" s="31" t="s">
        <v>288</v>
      </c>
      <c r="G485" s="31" t="s">
        <v>338</v>
      </c>
      <c r="H485" s="28">
        <v>26320</v>
      </c>
      <c r="I485" s="28">
        <v>26320</v>
      </c>
      <c r="J485" s="28">
        <v>0</v>
      </c>
      <c r="K485" s="45">
        <f t="shared" si="82"/>
        <v>0</v>
      </c>
      <c r="M485" s="33">
        <f t="shared" si="85"/>
        <v>26320</v>
      </c>
      <c r="N485" s="33">
        <f t="shared" si="86"/>
        <v>0</v>
      </c>
    </row>
    <row r="486" spans="1:14" s="5" customFormat="1" ht="21" customHeight="1">
      <c r="A486" s="29"/>
      <c r="B486" s="30" t="s">
        <v>111</v>
      </c>
      <c r="C486" s="31" t="s">
        <v>544</v>
      </c>
      <c r="D486" s="31" t="s">
        <v>437</v>
      </c>
      <c r="E486" s="31" t="s">
        <v>418</v>
      </c>
      <c r="F486" s="31" t="s">
        <v>479</v>
      </c>
      <c r="G486" s="31"/>
      <c r="H486" s="28">
        <f>H487</f>
        <v>71420</v>
      </c>
      <c r="I486" s="28">
        <f>I487</f>
        <v>71420</v>
      </c>
      <c r="J486" s="28">
        <f>J487</f>
        <v>57154.2</v>
      </c>
      <c r="K486" s="45">
        <f t="shared" si="82"/>
        <v>80.02548305796695</v>
      </c>
      <c r="M486" s="33">
        <f t="shared" si="85"/>
        <v>14265.800000000003</v>
      </c>
      <c r="N486" s="33">
        <f t="shared" si="86"/>
        <v>0</v>
      </c>
    </row>
    <row r="487" spans="1:14" s="5" customFormat="1" ht="51.75">
      <c r="A487" s="29"/>
      <c r="B487" s="30" t="s">
        <v>127</v>
      </c>
      <c r="C487" s="31" t="s">
        <v>544</v>
      </c>
      <c r="D487" s="31" t="s">
        <v>437</v>
      </c>
      <c r="E487" s="31" t="s">
        <v>418</v>
      </c>
      <c r="F487" s="31" t="s">
        <v>126</v>
      </c>
      <c r="G487" s="31"/>
      <c r="H487" s="28">
        <f>SUM(H488:H489)</f>
        <v>71420</v>
      </c>
      <c r="I487" s="28">
        <f>SUM(I488:I489)</f>
        <v>71420</v>
      </c>
      <c r="J487" s="28">
        <f>SUM(J488:J489)</f>
        <v>57154.2</v>
      </c>
      <c r="K487" s="45">
        <f t="shared" si="82"/>
        <v>80.02548305796695</v>
      </c>
      <c r="M487" s="33">
        <f t="shared" si="85"/>
        <v>14265.800000000003</v>
      </c>
      <c r="N487" s="33">
        <f t="shared" si="86"/>
        <v>0</v>
      </c>
    </row>
    <row r="488" spans="1:14" s="5" customFormat="1" ht="18.75">
      <c r="A488" s="29"/>
      <c r="B488" s="30" t="s">
        <v>498</v>
      </c>
      <c r="C488" s="31" t="s">
        <v>544</v>
      </c>
      <c r="D488" s="31" t="s">
        <v>437</v>
      </c>
      <c r="E488" s="31" t="s">
        <v>418</v>
      </c>
      <c r="F488" s="31" t="s">
        <v>126</v>
      </c>
      <c r="G488" s="31" t="s">
        <v>499</v>
      </c>
      <c r="H488" s="28">
        <v>7620</v>
      </c>
      <c r="I488" s="28">
        <v>7620</v>
      </c>
      <c r="J488" s="28">
        <v>0</v>
      </c>
      <c r="K488" s="45">
        <f t="shared" si="82"/>
        <v>0</v>
      </c>
      <c r="M488" s="33">
        <f t="shared" si="85"/>
        <v>7620</v>
      </c>
      <c r="N488" s="33">
        <f t="shared" si="86"/>
        <v>0</v>
      </c>
    </row>
    <row r="489" spans="1:14" s="5" customFormat="1" ht="18.75">
      <c r="A489" s="29"/>
      <c r="B489" s="30" t="s">
        <v>441</v>
      </c>
      <c r="C489" s="31" t="s">
        <v>544</v>
      </c>
      <c r="D489" s="31" t="s">
        <v>437</v>
      </c>
      <c r="E489" s="31" t="s">
        <v>418</v>
      </c>
      <c r="F489" s="31" t="s">
        <v>126</v>
      </c>
      <c r="G489" s="31" t="s">
        <v>442</v>
      </c>
      <c r="H489" s="28">
        <v>63800</v>
      </c>
      <c r="I489" s="28">
        <v>63800</v>
      </c>
      <c r="J489" s="28">
        <v>57154.2</v>
      </c>
      <c r="K489" s="45">
        <f t="shared" si="82"/>
        <v>89.5833855799373</v>
      </c>
      <c r="M489" s="33">
        <f t="shared" si="85"/>
        <v>6645.800000000003</v>
      </c>
      <c r="N489" s="33">
        <f t="shared" si="86"/>
        <v>0</v>
      </c>
    </row>
    <row r="490" spans="1:14" s="5" customFormat="1" ht="18.75">
      <c r="A490" s="29"/>
      <c r="B490" s="30" t="s">
        <v>512</v>
      </c>
      <c r="C490" s="31" t="s">
        <v>544</v>
      </c>
      <c r="D490" s="31" t="s">
        <v>437</v>
      </c>
      <c r="E490" s="31" t="s">
        <v>418</v>
      </c>
      <c r="F490" s="31" t="s">
        <v>380</v>
      </c>
      <c r="G490" s="31"/>
      <c r="H490" s="28">
        <f aca="true" t="shared" si="93" ref="H490:J491">H491</f>
        <v>20</v>
      </c>
      <c r="I490" s="28">
        <f t="shared" si="93"/>
        <v>20</v>
      </c>
      <c r="J490" s="28">
        <f t="shared" si="93"/>
        <v>20</v>
      </c>
      <c r="K490" s="45">
        <f t="shared" si="82"/>
        <v>100</v>
      </c>
      <c r="M490" s="33">
        <f t="shared" si="85"/>
        <v>0</v>
      </c>
      <c r="N490" s="33">
        <f t="shared" si="86"/>
        <v>0</v>
      </c>
    </row>
    <row r="491" spans="1:14" s="5" customFormat="1" ht="36" customHeight="1">
      <c r="A491" s="29"/>
      <c r="B491" s="30" t="s">
        <v>350</v>
      </c>
      <c r="C491" s="31" t="s">
        <v>544</v>
      </c>
      <c r="D491" s="31" t="s">
        <v>437</v>
      </c>
      <c r="E491" s="31" t="s">
        <v>418</v>
      </c>
      <c r="F491" s="31" t="s">
        <v>381</v>
      </c>
      <c r="G491" s="31"/>
      <c r="H491" s="28">
        <f t="shared" si="93"/>
        <v>20</v>
      </c>
      <c r="I491" s="28">
        <f t="shared" si="93"/>
        <v>20</v>
      </c>
      <c r="J491" s="28">
        <f t="shared" si="93"/>
        <v>20</v>
      </c>
      <c r="K491" s="45">
        <f t="shared" si="82"/>
        <v>100</v>
      </c>
      <c r="M491" s="33">
        <f t="shared" si="85"/>
        <v>0</v>
      </c>
      <c r="N491" s="33">
        <f t="shared" si="86"/>
        <v>0</v>
      </c>
    </row>
    <row r="492" spans="1:14" s="5" customFormat="1" ht="18.75">
      <c r="A492" s="29"/>
      <c r="B492" s="30" t="s">
        <v>498</v>
      </c>
      <c r="C492" s="31" t="s">
        <v>544</v>
      </c>
      <c r="D492" s="31" t="s">
        <v>437</v>
      </c>
      <c r="E492" s="31" t="s">
        <v>418</v>
      </c>
      <c r="F492" s="31" t="s">
        <v>381</v>
      </c>
      <c r="G492" s="31" t="s">
        <v>499</v>
      </c>
      <c r="H492" s="28">
        <v>20</v>
      </c>
      <c r="I492" s="28">
        <v>20</v>
      </c>
      <c r="J492" s="28">
        <v>20</v>
      </c>
      <c r="K492" s="45">
        <f t="shared" si="82"/>
        <v>100</v>
      </c>
      <c r="M492" s="33">
        <f t="shared" si="85"/>
        <v>0</v>
      </c>
      <c r="N492" s="33">
        <f t="shared" si="86"/>
        <v>0</v>
      </c>
    </row>
    <row r="493" spans="1:14" s="5" customFormat="1" ht="18.75">
      <c r="A493" s="29"/>
      <c r="B493" s="30" t="s">
        <v>513</v>
      </c>
      <c r="C493" s="31" t="s">
        <v>544</v>
      </c>
      <c r="D493" s="31" t="s">
        <v>437</v>
      </c>
      <c r="E493" s="31" t="s">
        <v>421</v>
      </c>
      <c r="F493" s="31"/>
      <c r="G493" s="31"/>
      <c r="H493" s="28">
        <f>SUM(H494,H497,H500)</f>
        <v>28227</v>
      </c>
      <c r="I493" s="28">
        <f>SUM(I494,I497,I500)</f>
        <v>28227</v>
      </c>
      <c r="J493" s="28">
        <f>SUM(J494,J497,J500)</f>
        <v>20570.6</v>
      </c>
      <c r="K493" s="45">
        <f t="shared" si="82"/>
        <v>72.87561554539978</v>
      </c>
      <c r="M493" s="33">
        <f t="shared" si="85"/>
        <v>7656.4000000000015</v>
      </c>
      <c r="N493" s="33">
        <f t="shared" si="86"/>
        <v>0</v>
      </c>
    </row>
    <row r="494" spans="1:14" s="5" customFormat="1" ht="18" customHeight="1">
      <c r="A494" s="29"/>
      <c r="B494" s="30" t="s">
        <v>289</v>
      </c>
      <c r="C494" s="31" t="s">
        <v>544</v>
      </c>
      <c r="D494" s="31" t="s">
        <v>437</v>
      </c>
      <c r="E494" s="31" t="s">
        <v>421</v>
      </c>
      <c r="F494" s="31" t="s">
        <v>503</v>
      </c>
      <c r="G494" s="31"/>
      <c r="H494" s="28">
        <f aca="true" t="shared" si="94" ref="H494:J495">H495</f>
        <v>7500</v>
      </c>
      <c r="I494" s="28">
        <f t="shared" si="94"/>
        <v>7500</v>
      </c>
      <c r="J494" s="28">
        <f t="shared" si="94"/>
        <v>4864</v>
      </c>
      <c r="K494" s="45">
        <f t="shared" si="82"/>
        <v>64.85333333333334</v>
      </c>
      <c r="M494" s="33">
        <f t="shared" si="85"/>
        <v>2636</v>
      </c>
      <c r="N494" s="33">
        <f t="shared" si="86"/>
        <v>0</v>
      </c>
    </row>
    <row r="495" spans="1:14" s="5" customFormat="1" ht="19.5" customHeight="1">
      <c r="A495" s="29"/>
      <c r="B495" s="30" t="s">
        <v>290</v>
      </c>
      <c r="C495" s="31" t="s">
        <v>544</v>
      </c>
      <c r="D495" s="31" t="s">
        <v>437</v>
      </c>
      <c r="E495" s="31" t="s">
        <v>421</v>
      </c>
      <c r="F495" s="31" t="s">
        <v>582</v>
      </c>
      <c r="G495" s="31"/>
      <c r="H495" s="28">
        <f t="shared" si="94"/>
        <v>7500</v>
      </c>
      <c r="I495" s="28">
        <f t="shared" si="94"/>
        <v>7500</v>
      </c>
      <c r="J495" s="28">
        <f t="shared" si="94"/>
        <v>4864</v>
      </c>
      <c r="K495" s="45">
        <f t="shared" si="82"/>
        <v>64.85333333333334</v>
      </c>
      <c r="M495" s="33">
        <f t="shared" si="85"/>
        <v>2636</v>
      </c>
      <c r="N495" s="33">
        <f t="shared" si="86"/>
        <v>0</v>
      </c>
    </row>
    <row r="496" spans="1:14" s="5" customFormat="1" ht="18.75">
      <c r="A496" s="29"/>
      <c r="B496" s="30" t="s">
        <v>441</v>
      </c>
      <c r="C496" s="31" t="s">
        <v>544</v>
      </c>
      <c r="D496" s="31" t="s">
        <v>437</v>
      </c>
      <c r="E496" s="31" t="s">
        <v>421</v>
      </c>
      <c r="F496" s="31" t="s">
        <v>582</v>
      </c>
      <c r="G496" s="31" t="s">
        <v>442</v>
      </c>
      <c r="H496" s="28">
        <v>7500</v>
      </c>
      <c r="I496" s="28">
        <v>7500</v>
      </c>
      <c r="J496" s="28">
        <v>4864</v>
      </c>
      <c r="K496" s="45">
        <f t="shared" si="82"/>
        <v>64.85333333333334</v>
      </c>
      <c r="M496" s="33">
        <f t="shared" si="85"/>
        <v>2636</v>
      </c>
      <c r="N496" s="33">
        <f t="shared" si="86"/>
        <v>0</v>
      </c>
    </row>
    <row r="497" spans="1:14" s="5" customFormat="1" ht="18.75">
      <c r="A497" s="29"/>
      <c r="B497" s="30" t="s">
        <v>128</v>
      </c>
      <c r="C497" s="31" t="s">
        <v>544</v>
      </c>
      <c r="D497" s="31" t="s">
        <v>437</v>
      </c>
      <c r="E497" s="31" t="s">
        <v>421</v>
      </c>
      <c r="F497" s="31" t="s">
        <v>129</v>
      </c>
      <c r="G497" s="31"/>
      <c r="H497" s="28">
        <f aca="true" t="shared" si="95" ref="H497:J498">H498</f>
        <v>10000</v>
      </c>
      <c r="I497" s="28">
        <f t="shared" si="95"/>
        <v>10000</v>
      </c>
      <c r="J497" s="28">
        <f t="shared" si="95"/>
        <v>10000</v>
      </c>
      <c r="K497" s="45">
        <f t="shared" si="82"/>
        <v>100</v>
      </c>
      <c r="M497" s="33">
        <f t="shared" si="85"/>
        <v>0</v>
      </c>
      <c r="N497" s="33">
        <f t="shared" si="86"/>
        <v>0</v>
      </c>
    </row>
    <row r="498" spans="1:14" s="5" customFormat="1" ht="34.5">
      <c r="A498" s="29"/>
      <c r="B498" s="30" t="s">
        <v>291</v>
      </c>
      <c r="C498" s="31" t="s">
        <v>544</v>
      </c>
      <c r="D498" s="31" t="s">
        <v>437</v>
      </c>
      <c r="E498" s="31" t="s">
        <v>421</v>
      </c>
      <c r="F498" s="31" t="s">
        <v>292</v>
      </c>
      <c r="G498" s="31"/>
      <c r="H498" s="28">
        <f t="shared" si="95"/>
        <v>10000</v>
      </c>
      <c r="I498" s="28">
        <f t="shared" si="95"/>
        <v>10000</v>
      </c>
      <c r="J498" s="28">
        <f t="shared" si="95"/>
        <v>10000</v>
      </c>
      <c r="K498" s="45">
        <f t="shared" si="82"/>
        <v>100</v>
      </c>
      <c r="M498" s="33">
        <f t="shared" si="85"/>
        <v>0</v>
      </c>
      <c r="N498" s="33">
        <f t="shared" si="86"/>
        <v>0</v>
      </c>
    </row>
    <row r="499" spans="1:14" s="5" customFormat="1" ht="18.75">
      <c r="A499" s="29"/>
      <c r="B499" s="30" t="s">
        <v>441</v>
      </c>
      <c r="C499" s="31" t="s">
        <v>544</v>
      </c>
      <c r="D499" s="31" t="s">
        <v>437</v>
      </c>
      <c r="E499" s="31" t="s">
        <v>421</v>
      </c>
      <c r="F499" s="31" t="s">
        <v>292</v>
      </c>
      <c r="G499" s="31" t="s">
        <v>442</v>
      </c>
      <c r="H499" s="28">
        <v>10000</v>
      </c>
      <c r="I499" s="28">
        <v>10000</v>
      </c>
      <c r="J499" s="28">
        <v>10000</v>
      </c>
      <c r="K499" s="45">
        <f t="shared" si="82"/>
        <v>100</v>
      </c>
      <c r="M499" s="33">
        <f t="shared" si="85"/>
        <v>0</v>
      </c>
      <c r="N499" s="33">
        <f t="shared" si="86"/>
        <v>0</v>
      </c>
    </row>
    <row r="500" spans="1:14" s="5" customFormat="1" ht="21" customHeight="1">
      <c r="A500" s="29"/>
      <c r="B500" s="30" t="s">
        <v>111</v>
      </c>
      <c r="C500" s="31" t="s">
        <v>544</v>
      </c>
      <c r="D500" s="31" t="s">
        <v>437</v>
      </c>
      <c r="E500" s="31" t="s">
        <v>421</v>
      </c>
      <c r="F500" s="31" t="s">
        <v>479</v>
      </c>
      <c r="G500" s="31"/>
      <c r="H500" s="28">
        <f aca="true" t="shared" si="96" ref="H500:J501">H501</f>
        <v>10727</v>
      </c>
      <c r="I500" s="28">
        <f t="shared" si="96"/>
        <v>10727</v>
      </c>
      <c r="J500" s="28">
        <f t="shared" si="96"/>
        <v>5706.6</v>
      </c>
      <c r="K500" s="45">
        <f t="shared" si="82"/>
        <v>53.198471147571546</v>
      </c>
      <c r="M500" s="33">
        <f t="shared" si="85"/>
        <v>5020.4</v>
      </c>
      <c r="N500" s="33">
        <f t="shared" si="86"/>
        <v>0</v>
      </c>
    </row>
    <row r="501" spans="1:14" s="5" customFormat="1" ht="51.75">
      <c r="A501" s="29"/>
      <c r="B501" s="30" t="s">
        <v>127</v>
      </c>
      <c r="C501" s="31" t="s">
        <v>544</v>
      </c>
      <c r="D501" s="31" t="s">
        <v>437</v>
      </c>
      <c r="E501" s="31" t="s">
        <v>421</v>
      </c>
      <c r="F501" s="31" t="s">
        <v>126</v>
      </c>
      <c r="G501" s="31"/>
      <c r="H501" s="28">
        <f t="shared" si="96"/>
        <v>10727</v>
      </c>
      <c r="I501" s="28">
        <f t="shared" si="96"/>
        <v>10727</v>
      </c>
      <c r="J501" s="28">
        <f t="shared" si="96"/>
        <v>5706.6</v>
      </c>
      <c r="K501" s="45">
        <f t="shared" si="82"/>
        <v>53.198471147571546</v>
      </c>
      <c r="M501" s="33">
        <f t="shared" si="85"/>
        <v>5020.4</v>
      </c>
      <c r="N501" s="33">
        <f t="shared" si="86"/>
        <v>0</v>
      </c>
    </row>
    <row r="502" spans="1:14" s="5" customFormat="1" ht="18.75">
      <c r="A502" s="29"/>
      <c r="B502" s="30" t="s">
        <v>441</v>
      </c>
      <c r="C502" s="31" t="s">
        <v>544</v>
      </c>
      <c r="D502" s="31" t="s">
        <v>437</v>
      </c>
      <c r="E502" s="31" t="s">
        <v>421</v>
      </c>
      <c r="F502" s="31" t="s">
        <v>126</v>
      </c>
      <c r="G502" s="31" t="s">
        <v>442</v>
      </c>
      <c r="H502" s="28">
        <v>10727</v>
      </c>
      <c r="I502" s="28">
        <v>10727</v>
      </c>
      <c r="J502" s="28">
        <v>5706.6</v>
      </c>
      <c r="K502" s="45">
        <f t="shared" si="82"/>
        <v>53.198471147571546</v>
      </c>
      <c r="M502" s="33">
        <f t="shared" si="85"/>
        <v>5020.4</v>
      </c>
      <c r="N502" s="33">
        <f t="shared" si="86"/>
        <v>0</v>
      </c>
    </row>
    <row r="503" spans="1:14" s="5" customFormat="1" ht="18.75">
      <c r="A503" s="29"/>
      <c r="B503" s="30" t="s">
        <v>545</v>
      </c>
      <c r="C503" s="31" t="s">
        <v>544</v>
      </c>
      <c r="D503" s="31" t="s">
        <v>437</v>
      </c>
      <c r="E503" s="31" t="s">
        <v>419</v>
      </c>
      <c r="F503" s="31"/>
      <c r="G503" s="31"/>
      <c r="H503" s="28">
        <f>SUM(H504,H509,H522,H526)</f>
        <v>716114.3000000002</v>
      </c>
      <c r="I503" s="28">
        <f>SUM(I504,I509,I522,I526)</f>
        <v>716114.3000000002</v>
      </c>
      <c r="J503" s="28">
        <f>SUM(J504,J509,J522,J526)</f>
        <v>696425.1</v>
      </c>
      <c r="K503" s="45">
        <f t="shared" si="82"/>
        <v>97.2505506453369</v>
      </c>
      <c r="M503" s="33">
        <f t="shared" si="85"/>
        <v>19689.200000000186</v>
      </c>
      <c r="N503" s="33">
        <f t="shared" si="86"/>
        <v>0</v>
      </c>
    </row>
    <row r="504" spans="1:14" s="5" customFormat="1" ht="18.75">
      <c r="A504" s="29"/>
      <c r="B504" s="30" t="s">
        <v>128</v>
      </c>
      <c r="C504" s="31" t="s">
        <v>544</v>
      </c>
      <c r="D504" s="31" t="s">
        <v>437</v>
      </c>
      <c r="E504" s="31" t="s">
        <v>419</v>
      </c>
      <c r="F504" s="31" t="s">
        <v>129</v>
      </c>
      <c r="G504" s="31"/>
      <c r="H504" s="28">
        <f>SUM(H505,H507)</f>
        <v>92368</v>
      </c>
      <c r="I504" s="28">
        <f>SUM(I505,I507)</f>
        <v>92368</v>
      </c>
      <c r="J504" s="28">
        <f>SUM(J505,J507)</f>
        <v>85723.1</v>
      </c>
      <c r="K504" s="45">
        <f t="shared" si="82"/>
        <v>92.80605837519488</v>
      </c>
      <c r="M504" s="33">
        <f t="shared" si="85"/>
        <v>6644.899999999994</v>
      </c>
      <c r="N504" s="33">
        <f t="shared" si="86"/>
        <v>0</v>
      </c>
    </row>
    <row r="505" spans="1:14" s="5" customFormat="1" ht="48.75" customHeight="1">
      <c r="A505" s="29"/>
      <c r="B505" s="46" t="s">
        <v>293</v>
      </c>
      <c r="C505" s="31" t="s">
        <v>544</v>
      </c>
      <c r="D505" s="31" t="s">
        <v>437</v>
      </c>
      <c r="E505" s="31" t="s">
        <v>419</v>
      </c>
      <c r="F505" s="31" t="s">
        <v>294</v>
      </c>
      <c r="G505" s="31"/>
      <c r="H505" s="28">
        <f>H506</f>
        <v>83368</v>
      </c>
      <c r="I505" s="28">
        <f>I506</f>
        <v>83368</v>
      </c>
      <c r="J505" s="28">
        <f>J506</f>
        <v>76723.1</v>
      </c>
      <c r="K505" s="45">
        <f t="shared" si="82"/>
        <v>92.02943575472605</v>
      </c>
      <c r="M505" s="33">
        <f t="shared" si="85"/>
        <v>6644.899999999994</v>
      </c>
      <c r="N505" s="33">
        <f t="shared" si="86"/>
        <v>0</v>
      </c>
    </row>
    <row r="506" spans="1:14" s="5" customFormat="1" ht="18.75">
      <c r="A506" s="29"/>
      <c r="B506" s="30" t="s">
        <v>441</v>
      </c>
      <c r="C506" s="31" t="s">
        <v>544</v>
      </c>
      <c r="D506" s="31" t="s">
        <v>437</v>
      </c>
      <c r="E506" s="31" t="s">
        <v>419</v>
      </c>
      <c r="F506" s="31" t="s">
        <v>294</v>
      </c>
      <c r="G506" s="31" t="s">
        <v>442</v>
      </c>
      <c r="H506" s="28">
        <v>83368</v>
      </c>
      <c r="I506" s="28">
        <v>83368</v>
      </c>
      <c r="J506" s="28">
        <v>76723.1</v>
      </c>
      <c r="K506" s="45">
        <f t="shared" si="82"/>
        <v>92.02943575472605</v>
      </c>
      <c r="M506" s="33">
        <f t="shared" si="85"/>
        <v>6644.899999999994</v>
      </c>
      <c r="N506" s="33">
        <f t="shared" si="86"/>
        <v>0</v>
      </c>
    </row>
    <row r="507" spans="1:14" s="5" customFormat="1" ht="36" customHeight="1">
      <c r="A507" s="29"/>
      <c r="B507" s="30" t="s">
        <v>295</v>
      </c>
      <c r="C507" s="31" t="s">
        <v>544</v>
      </c>
      <c r="D507" s="31" t="s">
        <v>437</v>
      </c>
      <c r="E507" s="31" t="s">
        <v>419</v>
      </c>
      <c r="F507" s="31" t="s">
        <v>296</v>
      </c>
      <c r="G507" s="31"/>
      <c r="H507" s="28">
        <f>H508</f>
        <v>9000</v>
      </c>
      <c r="I507" s="28">
        <f>I508</f>
        <v>9000</v>
      </c>
      <c r="J507" s="28">
        <f>J508</f>
        <v>9000</v>
      </c>
      <c r="K507" s="45">
        <f t="shared" si="82"/>
        <v>100</v>
      </c>
      <c r="M507" s="33">
        <f t="shared" si="85"/>
        <v>0</v>
      </c>
      <c r="N507" s="33">
        <f t="shared" si="86"/>
        <v>0</v>
      </c>
    </row>
    <row r="508" spans="1:14" s="5" customFormat="1" ht="18.75">
      <c r="A508" s="29"/>
      <c r="B508" s="30" t="s">
        <v>441</v>
      </c>
      <c r="C508" s="31" t="s">
        <v>544</v>
      </c>
      <c r="D508" s="31" t="s">
        <v>437</v>
      </c>
      <c r="E508" s="31" t="s">
        <v>419</v>
      </c>
      <c r="F508" s="31" t="s">
        <v>296</v>
      </c>
      <c r="G508" s="31" t="s">
        <v>442</v>
      </c>
      <c r="H508" s="28">
        <v>9000</v>
      </c>
      <c r="I508" s="28">
        <v>9000</v>
      </c>
      <c r="J508" s="28">
        <v>9000</v>
      </c>
      <c r="K508" s="45">
        <f t="shared" si="82"/>
        <v>100</v>
      </c>
      <c r="M508" s="33">
        <f t="shared" si="85"/>
        <v>0</v>
      </c>
      <c r="N508" s="33">
        <f t="shared" si="86"/>
        <v>0</v>
      </c>
    </row>
    <row r="509" spans="1:14" s="5" customFormat="1" ht="18.75">
      <c r="A509" s="29"/>
      <c r="B509" s="30" t="s">
        <v>545</v>
      </c>
      <c r="C509" s="31" t="s">
        <v>544</v>
      </c>
      <c r="D509" s="31" t="s">
        <v>437</v>
      </c>
      <c r="E509" s="31" t="s">
        <v>419</v>
      </c>
      <c r="F509" s="31" t="s">
        <v>546</v>
      </c>
      <c r="G509" s="31"/>
      <c r="H509" s="28">
        <f>SUM(H510,H512,H516,H518,H520)</f>
        <v>586081.5000000001</v>
      </c>
      <c r="I509" s="28">
        <f>SUM(I510,I512,I516,I518,I520)</f>
        <v>586081.5000000001</v>
      </c>
      <c r="J509" s="28">
        <f>SUM(J510,J512,J516,J518,J520)</f>
        <v>576199.5</v>
      </c>
      <c r="K509" s="45">
        <f t="shared" si="82"/>
        <v>98.3138863792834</v>
      </c>
      <c r="M509" s="33">
        <f t="shared" si="85"/>
        <v>9882.000000000116</v>
      </c>
      <c r="N509" s="33">
        <f t="shared" si="86"/>
        <v>0</v>
      </c>
    </row>
    <row r="510" spans="1:14" s="5" customFormat="1" ht="18.75">
      <c r="A510" s="29"/>
      <c r="B510" s="30" t="s">
        <v>547</v>
      </c>
      <c r="C510" s="31" t="s">
        <v>544</v>
      </c>
      <c r="D510" s="31" t="s">
        <v>437</v>
      </c>
      <c r="E510" s="31" t="s">
        <v>419</v>
      </c>
      <c r="F510" s="31" t="s">
        <v>548</v>
      </c>
      <c r="G510" s="31"/>
      <c r="H510" s="28">
        <f>H511</f>
        <v>73443.2</v>
      </c>
      <c r="I510" s="28">
        <f>I511</f>
        <v>73443.2</v>
      </c>
      <c r="J510" s="28">
        <f>J511</f>
        <v>72545.4</v>
      </c>
      <c r="K510" s="45">
        <f t="shared" si="82"/>
        <v>98.77755871203868</v>
      </c>
      <c r="M510" s="33">
        <f t="shared" si="85"/>
        <v>897.8000000000029</v>
      </c>
      <c r="N510" s="33">
        <f t="shared" si="86"/>
        <v>0</v>
      </c>
    </row>
    <row r="511" spans="1:14" s="5" customFormat="1" ht="18.75">
      <c r="A511" s="29"/>
      <c r="B511" s="30" t="s">
        <v>441</v>
      </c>
      <c r="C511" s="31" t="s">
        <v>544</v>
      </c>
      <c r="D511" s="31" t="s">
        <v>437</v>
      </c>
      <c r="E511" s="31" t="s">
        <v>419</v>
      </c>
      <c r="F511" s="31" t="s">
        <v>548</v>
      </c>
      <c r="G511" s="31" t="s">
        <v>442</v>
      </c>
      <c r="H511" s="28">
        <v>73443.2</v>
      </c>
      <c r="I511" s="28">
        <v>73443.2</v>
      </c>
      <c r="J511" s="28">
        <v>72545.4</v>
      </c>
      <c r="K511" s="45">
        <f aca="true" t="shared" si="97" ref="K511:K574">J511*100/I511</f>
        <v>98.77755871203868</v>
      </c>
      <c r="M511" s="33">
        <f t="shared" si="85"/>
        <v>897.8000000000029</v>
      </c>
      <c r="N511" s="33">
        <f t="shared" si="86"/>
        <v>0</v>
      </c>
    </row>
    <row r="512" spans="1:14" s="5" customFormat="1" ht="51.75">
      <c r="A512" s="29"/>
      <c r="B512" s="30" t="s">
        <v>297</v>
      </c>
      <c r="C512" s="31" t="s">
        <v>544</v>
      </c>
      <c r="D512" s="31" t="s">
        <v>437</v>
      </c>
      <c r="E512" s="31" t="s">
        <v>419</v>
      </c>
      <c r="F512" s="31" t="s">
        <v>549</v>
      </c>
      <c r="G512" s="31"/>
      <c r="H512" s="28">
        <f>SUM(H513:H515)</f>
        <v>386546.7</v>
      </c>
      <c r="I512" s="28">
        <f>SUM(I513:I515)</f>
        <v>386546.7</v>
      </c>
      <c r="J512" s="28">
        <f>SUM(J513:J515)</f>
        <v>377564.2</v>
      </c>
      <c r="K512" s="45">
        <f t="shared" si="97"/>
        <v>97.6762186819859</v>
      </c>
      <c r="M512" s="33">
        <f t="shared" si="85"/>
        <v>8982.5</v>
      </c>
      <c r="N512" s="33">
        <f t="shared" si="86"/>
        <v>0</v>
      </c>
    </row>
    <row r="513" spans="1:14" s="5" customFormat="1" ht="18.75">
      <c r="A513" s="29"/>
      <c r="B513" s="30" t="s">
        <v>441</v>
      </c>
      <c r="C513" s="31" t="s">
        <v>544</v>
      </c>
      <c r="D513" s="31" t="s">
        <v>437</v>
      </c>
      <c r="E513" s="31" t="s">
        <v>419</v>
      </c>
      <c r="F513" s="31" t="s">
        <v>549</v>
      </c>
      <c r="G513" s="31" t="s">
        <v>442</v>
      </c>
      <c r="H513" s="28">
        <v>317292.7</v>
      </c>
      <c r="I513" s="28">
        <v>317292.7</v>
      </c>
      <c r="J513" s="28">
        <v>308310.5</v>
      </c>
      <c r="K513" s="45">
        <f t="shared" si="97"/>
        <v>97.16911230545172</v>
      </c>
      <c r="M513" s="33">
        <f t="shared" si="85"/>
        <v>8982.200000000012</v>
      </c>
      <c r="N513" s="33">
        <f t="shared" si="86"/>
        <v>0</v>
      </c>
    </row>
    <row r="514" spans="1:14" s="5" customFormat="1" ht="18.75">
      <c r="A514" s="29"/>
      <c r="B514" s="30" t="s">
        <v>509</v>
      </c>
      <c r="C514" s="31" t="s">
        <v>544</v>
      </c>
      <c r="D514" s="31" t="s">
        <v>437</v>
      </c>
      <c r="E514" s="31" t="s">
        <v>419</v>
      </c>
      <c r="F514" s="31" t="s">
        <v>549</v>
      </c>
      <c r="G514" s="31" t="s">
        <v>510</v>
      </c>
      <c r="H514" s="28">
        <v>68019</v>
      </c>
      <c r="I514" s="28">
        <v>68019</v>
      </c>
      <c r="J514" s="28">
        <v>68018.7</v>
      </c>
      <c r="K514" s="45">
        <f t="shared" si="97"/>
        <v>99.99955894676488</v>
      </c>
      <c r="M514" s="33">
        <f t="shared" si="85"/>
        <v>0.3000000000029104</v>
      </c>
      <c r="N514" s="33">
        <f t="shared" si="86"/>
        <v>0</v>
      </c>
    </row>
    <row r="515" spans="1:14" s="5" customFormat="1" ht="51" customHeight="1">
      <c r="A515" s="29"/>
      <c r="B515" s="30" t="s">
        <v>298</v>
      </c>
      <c r="C515" s="31" t="s">
        <v>544</v>
      </c>
      <c r="D515" s="31" t="s">
        <v>437</v>
      </c>
      <c r="E515" s="31" t="s">
        <v>419</v>
      </c>
      <c r="F515" s="31" t="s">
        <v>549</v>
      </c>
      <c r="G515" s="31" t="s">
        <v>299</v>
      </c>
      <c r="H515" s="28">
        <v>1235</v>
      </c>
      <c r="I515" s="28">
        <v>1235</v>
      </c>
      <c r="J515" s="28">
        <v>1235</v>
      </c>
      <c r="K515" s="45">
        <f t="shared" si="97"/>
        <v>100</v>
      </c>
      <c r="M515" s="33">
        <f t="shared" si="85"/>
        <v>0</v>
      </c>
      <c r="N515" s="33">
        <f t="shared" si="86"/>
        <v>0</v>
      </c>
    </row>
    <row r="516" spans="1:14" s="5" customFormat="1" ht="18.75" customHeight="1">
      <c r="A516" s="29"/>
      <c r="B516" s="30" t="s">
        <v>550</v>
      </c>
      <c r="C516" s="31" t="s">
        <v>544</v>
      </c>
      <c r="D516" s="31" t="s">
        <v>437</v>
      </c>
      <c r="E516" s="31" t="s">
        <v>419</v>
      </c>
      <c r="F516" s="31" t="s">
        <v>551</v>
      </c>
      <c r="G516" s="31"/>
      <c r="H516" s="28">
        <f>H517</f>
        <v>74801.8</v>
      </c>
      <c r="I516" s="28">
        <f>I517</f>
        <v>74801.8</v>
      </c>
      <c r="J516" s="28">
        <f>J517</f>
        <v>74800.6</v>
      </c>
      <c r="K516" s="45">
        <f t="shared" si="97"/>
        <v>99.99839576052983</v>
      </c>
      <c r="M516" s="33">
        <f t="shared" si="85"/>
        <v>1.1999999999970896</v>
      </c>
      <c r="N516" s="33">
        <f t="shared" si="86"/>
        <v>0</v>
      </c>
    </row>
    <row r="517" spans="1:14" s="5" customFormat="1" ht="18.75">
      <c r="A517" s="29"/>
      <c r="B517" s="30" t="s">
        <v>441</v>
      </c>
      <c r="C517" s="31" t="s">
        <v>544</v>
      </c>
      <c r="D517" s="31" t="s">
        <v>437</v>
      </c>
      <c r="E517" s="31" t="s">
        <v>419</v>
      </c>
      <c r="F517" s="31" t="s">
        <v>551</v>
      </c>
      <c r="G517" s="31" t="s">
        <v>442</v>
      </c>
      <c r="H517" s="28">
        <v>74801.8</v>
      </c>
      <c r="I517" s="28">
        <v>74801.8</v>
      </c>
      <c r="J517" s="28">
        <v>74800.6</v>
      </c>
      <c r="K517" s="45">
        <f t="shared" si="97"/>
        <v>99.99839576052983</v>
      </c>
      <c r="M517" s="33">
        <f t="shared" si="85"/>
        <v>1.1999999999970896</v>
      </c>
      <c r="N517" s="33">
        <f t="shared" si="86"/>
        <v>0</v>
      </c>
    </row>
    <row r="518" spans="1:14" s="5" customFormat="1" ht="18.75">
      <c r="A518" s="29"/>
      <c r="B518" s="30" t="s">
        <v>552</v>
      </c>
      <c r="C518" s="31" t="s">
        <v>544</v>
      </c>
      <c r="D518" s="31" t="s">
        <v>437</v>
      </c>
      <c r="E518" s="31" t="s">
        <v>419</v>
      </c>
      <c r="F518" s="31" t="s">
        <v>553</v>
      </c>
      <c r="G518" s="31"/>
      <c r="H518" s="28">
        <f>H519</f>
        <v>3303</v>
      </c>
      <c r="I518" s="28">
        <f>I519</f>
        <v>3303</v>
      </c>
      <c r="J518" s="28">
        <f>J519</f>
        <v>3302.8</v>
      </c>
      <c r="K518" s="45">
        <f t="shared" si="97"/>
        <v>99.99394489857706</v>
      </c>
      <c r="M518" s="33">
        <f t="shared" si="85"/>
        <v>0.1999999999998181</v>
      </c>
      <c r="N518" s="33">
        <f t="shared" si="86"/>
        <v>0</v>
      </c>
    </row>
    <row r="519" spans="1:14" s="5" customFormat="1" ht="18.75">
      <c r="A519" s="29"/>
      <c r="B519" s="30" t="s">
        <v>441</v>
      </c>
      <c r="C519" s="31" t="s">
        <v>544</v>
      </c>
      <c r="D519" s="31" t="s">
        <v>437</v>
      </c>
      <c r="E519" s="31" t="s">
        <v>419</v>
      </c>
      <c r="F519" s="31" t="s">
        <v>553</v>
      </c>
      <c r="G519" s="31" t="s">
        <v>442</v>
      </c>
      <c r="H519" s="28">
        <v>3303</v>
      </c>
      <c r="I519" s="28">
        <v>3303</v>
      </c>
      <c r="J519" s="28">
        <v>3302.8</v>
      </c>
      <c r="K519" s="45">
        <f t="shared" si="97"/>
        <v>99.99394489857706</v>
      </c>
      <c r="M519" s="33">
        <f t="shared" si="85"/>
        <v>0.1999999999998181</v>
      </c>
      <c r="N519" s="33">
        <f t="shared" si="86"/>
        <v>0</v>
      </c>
    </row>
    <row r="520" spans="1:14" s="5" customFormat="1" ht="34.5">
      <c r="A520" s="29"/>
      <c r="B520" s="30" t="s">
        <v>554</v>
      </c>
      <c r="C520" s="31" t="s">
        <v>544</v>
      </c>
      <c r="D520" s="31" t="s">
        <v>437</v>
      </c>
      <c r="E520" s="31" t="s">
        <v>419</v>
      </c>
      <c r="F520" s="31" t="s">
        <v>555</v>
      </c>
      <c r="G520" s="31"/>
      <c r="H520" s="28">
        <f>H521</f>
        <v>47986.8</v>
      </c>
      <c r="I520" s="28">
        <f>I521</f>
        <v>47986.8</v>
      </c>
      <c r="J520" s="28">
        <f>J521</f>
        <v>47986.5</v>
      </c>
      <c r="K520" s="45">
        <f t="shared" si="97"/>
        <v>99.99937482807772</v>
      </c>
      <c r="M520" s="33">
        <f t="shared" si="85"/>
        <v>0.3000000000029104</v>
      </c>
      <c r="N520" s="33">
        <f t="shared" si="86"/>
        <v>0</v>
      </c>
    </row>
    <row r="521" spans="1:14" s="5" customFormat="1" ht="18.75">
      <c r="A521" s="29"/>
      <c r="B521" s="30" t="s">
        <v>441</v>
      </c>
      <c r="C521" s="31" t="s">
        <v>544</v>
      </c>
      <c r="D521" s="31" t="s">
        <v>437</v>
      </c>
      <c r="E521" s="31" t="s">
        <v>419</v>
      </c>
      <c r="F521" s="31" t="s">
        <v>555</v>
      </c>
      <c r="G521" s="31" t="s">
        <v>442</v>
      </c>
      <c r="H521" s="28">
        <v>47986.8</v>
      </c>
      <c r="I521" s="28">
        <v>47986.8</v>
      </c>
      <c r="J521" s="28">
        <v>47986.5</v>
      </c>
      <c r="K521" s="45">
        <f t="shared" si="97"/>
        <v>99.99937482807772</v>
      </c>
      <c r="M521" s="33">
        <f t="shared" si="85"/>
        <v>0.3000000000029104</v>
      </c>
      <c r="N521" s="33">
        <f t="shared" si="86"/>
        <v>0</v>
      </c>
    </row>
    <row r="522" spans="1:14" s="5" customFormat="1" ht="17.25" customHeight="1">
      <c r="A522" s="29"/>
      <c r="B522" s="30" t="s">
        <v>111</v>
      </c>
      <c r="C522" s="31" t="s">
        <v>544</v>
      </c>
      <c r="D522" s="31" t="s">
        <v>437</v>
      </c>
      <c r="E522" s="31" t="s">
        <v>419</v>
      </c>
      <c r="F522" s="31" t="s">
        <v>479</v>
      </c>
      <c r="G522" s="31"/>
      <c r="H522" s="28">
        <f>H523</f>
        <v>37664.8</v>
      </c>
      <c r="I522" s="28">
        <f>I523</f>
        <v>37664.8</v>
      </c>
      <c r="J522" s="28">
        <f>J523</f>
        <v>34502.5</v>
      </c>
      <c r="K522" s="45">
        <f t="shared" si="97"/>
        <v>91.60409719419722</v>
      </c>
      <c r="M522" s="33">
        <f aca="true" t="shared" si="98" ref="M522:M585">I522-J522</f>
        <v>3162.300000000003</v>
      </c>
      <c r="N522" s="33">
        <f aca="true" t="shared" si="99" ref="N522:N585">H522-I522</f>
        <v>0</v>
      </c>
    </row>
    <row r="523" spans="1:14" s="5" customFormat="1" ht="51.75">
      <c r="A523" s="29"/>
      <c r="B523" s="30" t="s">
        <v>127</v>
      </c>
      <c r="C523" s="31" t="s">
        <v>544</v>
      </c>
      <c r="D523" s="31" t="s">
        <v>437</v>
      </c>
      <c r="E523" s="31" t="s">
        <v>419</v>
      </c>
      <c r="F523" s="31" t="s">
        <v>126</v>
      </c>
      <c r="G523" s="31"/>
      <c r="H523" s="28">
        <f>SUM(H524:H525)</f>
        <v>37664.8</v>
      </c>
      <c r="I523" s="28">
        <f>SUM(I524:I525)</f>
        <v>37664.8</v>
      </c>
      <c r="J523" s="28">
        <f>SUM(J524:J525)</f>
        <v>34502.5</v>
      </c>
      <c r="K523" s="45">
        <f t="shared" si="97"/>
        <v>91.60409719419722</v>
      </c>
      <c r="M523" s="33">
        <f t="shared" si="98"/>
        <v>3162.300000000003</v>
      </c>
      <c r="N523" s="33">
        <f t="shared" si="99"/>
        <v>0</v>
      </c>
    </row>
    <row r="524" spans="1:14" s="5" customFormat="1" ht="18.75">
      <c r="A524" s="29"/>
      <c r="B524" s="30" t="s">
        <v>540</v>
      </c>
      <c r="C524" s="31" t="s">
        <v>544</v>
      </c>
      <c r="D524" s="31" t="s">
        <v>437</v>
      </c>
      <c r="E524" s="31" t="s">
        <v>419</v>
      </c>
      <c r="F524" s="31" t="s">
        <v>126</v>
      </c>
      <c r="G524" s="31" t="s">
        <v>541</v>
      </c>
      <c r="H524" s="28">
        <v>26010</v>
      </c>
      <c r="I524" s="28">
        <v>26010</v>
      </c>
      <c r="J524" s="28">
        <v>23675.1</v>
      </c>
      <c r="K524" s="45">
        <f t="shared" si="97"/>
        <v>91.02306805074971</v>
      </c>
      <c r="M524" s="33">
        <f t="shared" si="98"/>
        <v>2334.9000000000015</v>
      </c>
      <c r="N524" s="33">
        <f t="shared" si="99"/>
        <v>0</v>
      </c>
    </row>
    <row r="525" spans="1:14" s="5" customFormat="1" ht="18.75">
      <c r="A525" s="29"/>
      <c r="B525" s="30" t="s">
        <v>441</v>
      </c>
      <c r="C525" s="31" t="s">
        <v>544</v>
      </c>
      <c r="D525" s="31" t="s">
        <v>437</v>
      </c>
      <c r="E525" s="31" t="s">
        <v>419</v>
      </c>
      <c r="F525" s="31" t="s">
        <v>126</v>
      </c>
      <c r="G525" s="31" t="s">
        <v>442</v>
      </c>
      <c r="H525" s="28">
        <v>11654.8</v>
      </c>
      <c r="I525" s="28">
        <v>11654.8</v>
      </c>
      <c r="J525" s="28">
        <v>10827.4</v>
      </c>
      <c r="K525" s="45">
        <f t="shared" si="97"/>
        <v>92.90077907814806</v>
      </c>
      <c r="M525" s="33">
        <f t="shared" si="98"/>
        <v>827.3999999999996</v>
      </c>
      <c r="N525" s="33">
        <f t="shared" si="99"/>
        <v>0</v>
      </c>
    </row>
    <row r="526" spans="1:14" s="5" customFormat="1" ht="18.75" hidden="1">
      <c r="A526" s="29"/>
      <c r="B526" s="30" t="s">
        <v>300</v>
      </c>
      <c r="C526" s="31" t="s">
        <v>544</v>
      </c>
      <c r="D526" s="31" t="s">
        <v>437</v>
      </c>
      <c r="E526" s="31" t="s">
        <v>419</v>
      </c>
      <c r="F526" s="31" t="s">
        <v>130</v>
      </c>
      <c r="G526" s="31"/>
      <c r="H526" s="28">
        <f aca="true" t="shared" si="100" ref="H526:J527">H527</f>
        <v>0</v>
      </c>
      <c r="I526" s="28">
        <f t="shared" si="100"/>
        <v>0</v>
      </c>
      <c r="J526" s="28">
        <f t="shared" si="100"/>
        <v>0</v>
      </c>
      <c r="K526" s="45" t="e">
        <f t="shared" si="97"/>
        <v>#DIV/0!</v>
      </c>
      <c r="M526" s="33">
        <f t="shared" si="98"/>
        <v>0</v>
      </c>
      <c r="N526" s="33">
        <f t="shared" si="99"/>
        <v>0</v>
      </c>
    </row>
    <row r="527" spans="1:14" s="5" customFormat="1" ht="34.5" hidden="1">
      <c r="A527" s="29"/>
      <c r="B527" s="30" t="s">
        <v>584</v>
      </c>
      <c r="C527" s="31" t="s">
        <v>544</v>
      </c>
      <c r="D527" s="31" t="s">
        <v>437</v>
      </c>
      <c r="E527" s="31" t="s">
        <v>419</v>
      </c>
      <c r="F527" s="31" t="s">
        <v>131</v>
      </c>
      <c r="G527" s="31"/>
      <c r="H527" s="28">
        <f t="shared" si="100"/>
        <v>0</v>
      </c>
      <c r="I527" s="28">
        <f t="shared" si="100"/>
        <v>0</v>
      </c>
      <c r="J527" s="28">
        <f t="shared" si="100"/>
        <v>0</v>
      </c>
      <c r="K527" s="45" t="e">
        <f t="shared" si="97"/>
        <v>#DIV/0!</v>
      </c>
      <c r="M527" s="33">
        <f t="shared" si="98"/>
        <v>0</v>
      </c>
      <c r="N527" s="33">
        <f t="shared" si="99"/>
        <v>0</v>
      </c>
    </row>
    <row r="528" spans="1:14" s="5" customFormat="1" ht="18.75" hidden="1">
      <c r="A528" s="29"/>
      <c r="B528" s="30" t="s">
        <v>441</v>
      </c>
      <c r="C528" s="31" t="s">
        <v>544</v>
      </c>
      <c r="D528" s="31" t="s">
        <v>437</v>
      </c>
      <c r="E528" s="31" t="s">
        <v>419</v>
      </c>
      <c r="F528" s="31" t="s">
        <v>131</v>
      </c>
      <c r="G528" s="31" t="s">
        <v>442</v>
      </c>
      <c r="H528" s="28"/>
      <c r="I528" s="28"/>
      <c r="J528" s="28"/>
      <c r="K528" s="45" t="e">
        <f t="shared" si="97"/>
        <v>#DIV/0!</v>
      </c>
      <c r="M528" s="33">
        <f t="shared" si="98"/>
        <v>0</v>
      </c>
      <c r="N528" s="33">
        <f t="shared" si="99"/>
        <v>0</v>
      </c>
    </row>
    <row r="529" spans="1:14" s="5" customFormat="1" ht="18.75">
      <c r="A529" s="29"/>
      <c r="B529" s="30" t="s">
        <v>556</v>
      </c>
      <c r="C529" s="31" t="s">
        <v>544</v>
      </c>
      <c r="D529" s="31" t="s">
        <v>437</v>
      </c>
      <c r="E529" s="31" t="s">
        <v>437</v>
      </c>
      <c r="F529" s="31"/>
      <c r="G529" s="31"/>
      <c r="H529" s="28">
        <f aca="true" t="shared" si="101" ref="H529:J531">H530</f>
        <v>11739.6</v>
      </c>
      <c r="I529" s="28">
        <f t="shared" si="101"/>
        <v>11739.6</v>
      </c>
      <c r="J529" s="28">
        <f t="shared" si="101"/>
        <v>11734</v>
      </c>
      <c r="K529" s="45">
        <f t="shared" si="97"/>
        <v>99.95229820436812</v>
      </c>
      <c r="M529" s="33">
        <f t="shared" si="98"/>
        <v>5.600000000000364</v>
      </c>
      <c r="N529" s="33">
        <f t="shared" si="99"/>
        <v>0</v>
      </c>
    </row>
    <row r="530" spans="1:14" s="5" customFormat="1" ht="51.75">
      <c r="A530" s="29"/>
      <c r="B530" s="30" t="s">
        <v>425</v>
      </c>
      <c r="C530" s="31" t="s">
        <v>544</v>
      </c>
      <c r="D530" s="31" t="s">
        <v>437</v>
      </c>
      <c r="E530" s="31" t="s">
        <v>437</v>
      </c>
      <c r="F530" s="31" t="s">
        <v>426</v>
      </c>
      <c r="G530" s="31"/>
      <c r="H530" s="28">
        <f t="shared" si="101"/>
        <v>11739.6</v>
      </c>
      <c r="I530" s="28">
        <f t="shared" si="101"/>
        <v>11739.6</v>
      </c>
      <c r="J530" s="28">
        <f t="shared" si="101"/>
        <v>11734</v>
      </c>
      <c r="K530" s="45">
        <f t="shared" si="97"/>
        <v>99.95229820436812</v>
      </c>
      <c r="M530" s="33">
        <f t="shared" si="98"/>
        <v>5.600000000000364</v>
      </c>
      <c r="N530" s="33">
        <f t="shared" si="99"/>
        <v>0</v>
      </c>
    </row>
    <row r="531" spans="1:14" s="5" customFormat="1" ht="18.75" customHeight="1">
      <c r="A531" s="29"/>
      <c r="B531" s="30" t="s">
        <v>420</v>
      </c>
      <c r="C531" s="31" t="s">
        <v>544</v>
      </c>
      <c r="D531" s="31" t="s">
        <v>437</v>
      </c>
      <c r="E531" s="31" t="s">
        <v>437</v>
      </c>
      <c r="F531" s="31" t="s">
        <v>427</v>
      </c>
      <c r="G531" s="31"/>
      <c r="H531" s="28">
        <f t="shared" si="101"/>
        <v>11739.6</v>
      </c>
      <c r="I531" s="28">
        <f t="shared" si="101"/>
        <v>11739.6</v>
      </c>
      <c r="J531" s="28">
        <f t="shared" si="101"/>
        <v>11734</v>
      </c>
      <c r="K531" s="45">
        <f t="shared" si="97"/>
        <v>99.95229820436812</v>
      </c>
      <c r="M531" s="33">
        <f t="shared" si="98"/>
        <v>5.600000000000364</v>
      </c>
      <c r="N531" s="33">
        <f t="shared" si="99"/>
        <v>0</v>
      </c>
    </row>
    <row r="532" spans="1:14" s="5" customFormat="1" ht="18.75">
      <c r="A532" s="29"/>
      <c r="B532" s="30" t="s">
        <v>101</v>
      </c>
      <c r="C532" s="31" t="s">
        <v>544</v>
      </c>
      <c r="D532" s="31" t="s">
        <v>437</v>
      </c>
      <c r="E532" s="31" t="s">
        <v>437</v>
      </c>
      <c r="F532" s="31" t="s">
        <v>427</v>
      </c>
      <c r="G532" s="31" t="s">
        <v>102</v>
      </c>
      <c r="H532" s="28">
        <v>11739.6</v>
      </c>
      <c r="I532" s="28">
        <v>11739.6</v>
      </c>
      <c r="J532" s="28">
        <v>11734</v>
      </c>
      <c r="K532" s="45">
        <f t="shared" si="97"/>
        <v>99.95229820436812</v>
      </c>
      <c r="M532" s="33">
        <f t="shared" si="98"/>
        <v>5.600000000000364</v>
      </c>
      <c r="N532" s="33">
        <f t="shared" si="99"/>
        <v>0</v>
      </c>
    </row>
    <row r="533" spans="1:14" s="5" customFormat="1" ht="37.5" customHeight="1">
      <c r="A533" s="29" t="s">
        <v>557</v>
      </c>
      <c r="B533" s="30" t="s">
        <v>634</v>
      </c>
      <c r="C533" s="31" t="s">
        <v>558</v>
      </c>
      <c r="D533" s="31"/>
      <c r="E533" s="31"/>
      <c r="F533" s="31"/>
      <c r="G533" s="31"/>
      <c r="H533" s="28">
        <f>SUM(H534,H645,H673)</f>
        <v>758829.0000000002</v>
      </c>
      <c r="I533" s="28">
        <f>SUM(I534,I645,I673)</f>
        <v>758829.0000000002</v>
      </c>
      <c r="J533" s="28">
        <f>SUM(J534,J645,J673)</f>
        <v>732492.5999999999</v>
      </c>
      <c r="K533" s="45">
        <f t="shared" si="97"/>
        <v>96.5293366489683</v>
      </c>
      <c r="M533" s="33">
        <f t="shared" si="98"/>
        <v>26336.400000000373</v>
      </c>
      <c r="N533" s="33">
        <f t="shared" si="99"/>
        <v>0</v>
      </c>
    </row>
    <row r="534" spans="1:14" s="5" customFormat="1" ht="18.75" customHeight="1">
      <c r="A534" s="29"/>
      <c r="B534" s="30" t="s">
        <v>521</v>
      </c>
      <c r="C534" s="31" t="s">
        <v>558</v>
      </c>
      <c r="D534" s="31" t="s">
        <v>522</v>
      </c>
      <c r="E534" s="31"/>
      <c r="F534" s="31"/>
      <c r="G534" s="31"/>
      <c r="H534" s="28">
        <f>SUM(H535,H549,H582,H587,H597)</f>
        <v>737377.3000000002</v>
      </c>
      <c r="I534" s="28">
        <f>SUM(I535,I549,I582,I587,I597)</f>
        <v>737377.3000000002</v>
      </c>
      <c r="J534" s="28">
        <f>SUM(J535,J549,J582,J587,J597)</f>
        <v>712272.5999999999</v>
      </c>
      <c r="K534" s="45">
        <f t="shared" si="97"/>
        <v>96.59540644931701</v>
      </c>
      <c r="M534" s="33">
        <f t="shared" si="98"/>
        <v>25104.700000000303</v>
      </c>
      <c r="N534" s="33">
        <f t="shared" si="99"/>
        <v>0</v>
      </c>
    </row>
    <row r="535" spans="1:14" s="5" customFormat="1" ht="18.75">
      <c r="A535" s="29"/>
      <c r="B535" s="30" t="s">
        <v>560</v>
      </c>
      <c r="C535" s="31" t="s">
        <v>558</v>
      </c>
      <c r="D535" s="31" t="s">
        <v>522</v>
      </c>
      <c r="E535" s="31" t="s">
        <v>418</v>
      </c>
      <c r="F535" s="31"/>
      <c r="G535" s="31"/>
      <c r="H535" s="28">
        <f>H536</f>
        <v>209372.7</v>
      </c>
      <c r="I535" s="28">
        <f>I536</f>
        <v>209372.7</v>
      </c>
      <c r="J535" s="28">
        <f>J536</f>
        <v>205052.9</v>
      </c>
      <c r="K535" s="45">
        <f t="shared" si="97"/>
        <v>97.93678927577473</v>
      </c>
      <c r="M535" s="33">
        <f t="shared" si="98"/>
        <v>4319.8000000000175</v>
      </c>
      <c r="N535" s="33">
        <f t="shared" si="99"/>
        <v>0</v>
      </c>
    </row>
    <row r="536" spans="1:14" s="5" customFormat="1" ht="18.75" customHeight="1">
      <c r="A536" s="29"/>
      <c r="B536" s="30" t="s">
        <v>561</v>
      </c>
      <c r="C536" s="31" t="s">
        <v>558</v>
      </c>
      <c r="D536" s="31" t="s">
        <v>522</v>
      </c>
      <c r="E536" s="31" t="s">
        <v>418</v>
      </c>
      <c r="F536" s="31" t="s">
        <v>562</v>
      </c>
      <c r="G536" s="31"/>
      <c r="H536" s="28">
        <f>H540+H537</f>
        <v>209372.7</v>
      </c>
      <c r="I536" s="28">
        <f>I540+I537</f>
        <v>209372.7</v>
      </c>
      <c r="J536" s="28">
        <f>J540+J537</f>
        <v>205052.9</v>
      </c>
      <c r="K536" s="45">
        <f t="shared" si="97"/>
        <v>97.93678927577473</v>
      </c>
      <c r="M536" s="33">
        <f t="shared" si="98"/>
        <v>4319.8000000000175</v>
      </c>
      <c r="N536" s="33">
        <f t="shared" si="99"/>
        <v>0</v>
      </c>
    </row>
    <row r="537" spans="1:14" s="5" customFormat="1" ht="69">
      <c r="A537" s="29"/>
      <c r="B537" s="30" t="s">
        <v>301</v>
      </c>
      <c r="C537" s="31" t="s">
        <v>558</v>
      </c>
      <c r="D537" s="31" t="s">
        <v>522</v>
      </c>
      <c r="E537" s="31" t="s">
        <v>418</v>
      </c>
      <c r="F537" s="31" t="s">
        <v>302</v>
      </c>
      <c r="G537" s="31"/>
      <c r="H537" s="28">
        <f aca="true" t="shared" si="102" ref="H537:J538">H538</f>
        <v>214.5</v>
      </c>
      <c r="I537" s="28">
        <f t="shared" si="102"/>
        <v>214.5</v>
      </c>
      <c r="J537" s="28">
        <f t="shared" si="102"/>
        <v>214.5</v>
      </c>
      <c r="K537" s="45">
        <f t="shared" si="97"/>
        <v>100</v>
      </c>
      <c r="M537" s="33">
        <f t="shared" si="98"/>
        <v>0</v>
      </c>
      <c r="N537" s="33">
        <f t="shared" si="99"/>
        <v>0</v>
      </c>
    </row>
    <row r="538" spans="1:14" s="5" customFormat="1" ht="69">
      <c r="A538" s="29"/>
      <c r="B538" s="30" t="s">
        <v>303</v>
      </c>
      <c r="C538" s="31" t="s">
        <v>558</v>
      </c>
      <c r="D538" s="31" t="s">
        <v>522</v>
      </c>
      <c r="E538" s="31" t="s">
        <v>418</v>
      </c>
      <c r="F538" s="31" t="s">
        <v>304</v>
      </c>
      <c r="G538" s="31"/>
      <c r="H538" s="28">
        <f t="shared" si="102"/>
        <v>214.5</v>
      </c>
      <c r="I538" s="28">
        <f t="shared" si="102"/>
        <v>214.5</v>
      </c>
      <c r="J538" s="28">
        <f t="shared" si="102"/>
        <v>214.5</v>
      </c>
      <c r="K538" s="45">
        <f t="shared" si="97"/>
        <v>100</v>
      </c>
      <c r="M538" s="33">
        <f t="shared" si="98"/>
        <v>0</v>
      </c>
      <c r="N538" s="33">
        <f t="shared" si="99"/>
        <v>0</v>
      </c>
    </row>
    <row r="539" spans="1:14" s="5" customFormat="1" ht="18.75" customHeight="1">
      <c r="A539" s="29"/>
      <c r="B539" s="30" t="s">
        <v>441</v>
      </c>
      <c r="C539" s="31" t="s">
        <v>558</v>
      </c>
      <c r="D539" s="31" t="s">
        <v>522</v>
      </c>
      <c r="E539" s="31" t="s">
        <v>418</v>
      </c>
      <c r="F539" s="31" t="s">
        <v>304</v>
      </c>
      <c r="G539" s="31" t="s">
        <v>231</v>
      </c>
      <c r="H539" s="28">
        <v>214.5</v>
      </c>
      <c r="I539" s="28">
        <v>214.5</v>
      </c>
      <c r="J539" s="28">
        <v>214.5</v>
      </c>
      <c r="K539" s="45">
        <f t="shared" si="97"/>
        <v>100</v>
      </c>
      <c r="M539" s="33">
        <f t="shared" si="98"/>
        <v>0</v>
      </c>
      <c r="N539" s="33">
        <f t="shared" si="99"/>
        <v>0</v>
      </c>
    </row>
    <row r="540" spans="1:14" s="5" customFormat="1" ht="18.75">
      <c r="A540" s="29"/>
      <c r="B540" s="30" t="s">
        <v>445</v>
      </c>
      <c r="C540" s="31" t="s">
        <v>558</v>
      </c>
      <c r="D540" s="31" t="s">
        <v>522</v>
      </c>
      <c r="E540" s="31" t="s">
        <v>418</v>
      </c>
      <c r="F540" s="31" t="s">
        <v>563</v>
      </c>
      <c r="G540" s="31"/>
      <c r="H540" s="28">
        <f>SUM(H541,H544,H547)</f>
        <v>209158.2</v>
      </c>
      <c r="I540" s="28">
        <f>SUM(I541,I544,I547)</f>
        <v>209158.2</v>
      </c>
      <c r="J540" s="28">
        <f>SUM(J541,J544,J547)</f>
        <v>204838.4</v>
      </c>
      <c r="K540" s="45">
        <f t="shared" si="97"/>
        <v>97.93467337163926</v>
      </c>
      <c r="M540" s="33">
        <f t="shared" si="98"/>
        <v>4319.8000000000175</v>
      </c>
      <c r="N540" s="33">
        <f t="shared" si="99"/>
        <v>0</v>
      </c>
    </row>
    <row r="541" spans="1:14" s="5" customFormat="1" ht="34.5">
      <c r="A541" s="29"/>
      <c r="B541" s="30" t="s">
        <v>305</v>
      </c>
      <c r="C541" s="31" t="s">
        <v>558</v>
      </c>
      <c r="D541" s="31" t="s">
        <v>522</v>
      </c>
      <c r="E541" s="31" t="s">
        <v>418</v>
      </c>
      <c r="F541" s="31" t="s">
        <v>306</v>
      </c>
      <c r="G541" s="31"/>
      <c r="H541" s="28">
        <f>SUM(H542:H543)</f>
        <v>180908.1</v>
      </c>
      <c r="I541" s="28">
        <f>SUM(I542:I543)</f>
        <v>180908.1</v>
      </c>
      <c r="J541" s="28">
        <f>SUM(J542:J543)</f>
        <v>176625</v>
      </c>
      <c r="K541" s="45">
        <f t="shared" si="97"/>
        <v>97.6324443184136</v>
      </c>
      <c r="M541" s="33">
        <f t="shared" si="98"/>
        <v>4283.100000000006</v>
      </c>
      <c r="N541" s="33">
        <f t="shared" si="99"/>
        <v>0</v>
      </c>
    </row>
    <row r="542" spans="1:14" s="5" customFormat="1" ht="35.25" customHeight="1">
      <c r="A542" s="29"/>
      <c r="B542" s="30" t="s">
        <v>623</v>
      </c>
      <c r="C542" s="31" t="s">
        <v>558</v>
      </c>
      <c r="D542" s="31" t="s">
        <v>522</v>
      </c>
      <c r="E542" s="31" t="s">
        <v>418</v>
      </c>
      <c r="F542" s="31" t="s">
        <v>306</v>
      </c>
      <c r="G542" s="31" t="s">
        <v>447</v>
      </c>
      <c r="H542" s="28">
        <v>180043.6</v>
      </c>
      <c r="I542" s="28">
        <v>180043.6</v>
      </c>
      <c r="J542" s="28">
        <v>175844.9</v>
      </c>
      <c r="K542" s="45">
        <f t="shared" si="97"/>
        <v>97.6679537623109</v>
      </c>
      <c r="M542" s="33">
        <f t="shared" si="98"/>
        <v>4198.700000000012</v>
      </c>
      <c r="N542" s="33">
        <f t="shared" si="99"/>
        <v>0</v>
      </c>
    </row>
    <row r="543" spans="1:14" s="5" customFormat="1" ht="35.25" customHeight="1">
      <c r="A543" s="29"/>
      <c r="B543" s="30" t="s">
        <v>307</v>
      </c>
      <c r="C543" s="31" t="s">
        <v>558</v>
      </c>
      <c r="D543" s="31" t="s">
        <v>522</v>
      </c>
      <c r="E543" s="31" t="s">
        <v>418</v>
      </c>
      <c r="F543" s="31" t="s">
        <v>306</v>
      </c>
      <c r="G543" s="31" t="s">
        <v>308</v>
      </c>
      <c r="H543" s="28">
        <v>864.5</v>
      </c>
      <c r="I543" s="28">
        <v>864.5</v>
      </c>
      <c r="J543" s="28">
        <v>780.1</v>
      </c>
      <c r="K543" s="45">
        <f t="shared" si="97"/>
        <v>90.23713128976287</v>
      </c>
      <c r="M543" s="33">
        <f t="shared" si="98"/>
        <v>84.39999999999998</v>
      </c>
      <c r="N543" s="33">
        <f t="shared" si="99"/>
        <v>0</v>
      </c>
    </row>
    <row r="544" spans="1:14" s="5" customFormat="1" ht="18.75">
      <c r="A544" s="29"/>
      <c r="B544" s="30" t="s">
        <v>139</v>
      </c>
      <c r="C544" s="31" t="s">
        <v>558</v>
      </c>
      <c r="D544" s="31" t="s">
        <v>522</v>
      </c>
      <c r="E544" s="31" t="s">
        <v>418</v>
      </c>
      <c r="F544" s="31" t="s">
        <v>309</v>
      </c>
      <c r="G544" s="31"/>
      <c r="H544" s="28">
        <f>H545+H546</f>
        <v>3464.8999999999996</v>
      </c>
      <c r="I544" s="28">
        <f>I545+I546</f>
        <v>3464.8999999999996</v>
      </c>
      <c r="J544" s="28">
        <f>J545+J546</f>
        <v>3432.7999999999997</v>
      </c>
      <c r="K544" s="45">
        <f t="shared" si="97"/>
        <v>99.07356633669082</v>
      </c>
      <c r="M544" s="33">
        <f t="shared" si="98"/>
        <v>32.09999999999991</v>
      </c>
      <c r="N544" s="33">
        <f t="shared" si="99"/>
        <v>0</v>
      </c>
    </row>
    <row r="545" spans="1:14" s="5" customFormat="1" ht="36" customHeight="1">
      <c r="A545" s="29"/>
      <c r="B545" s="30" t="s">
        <v>623</v>
      </c>
      <c r="C545" s="31" t="s">
        <v>558</v>
      </c>
      <c r="D545" s="31" t="s">
        <v>522</v>
      </c>
      <c r="E545" s="31" t="s">
        <v>418</v>
      </c>
      <c r="F545" s="31" t="s">
        <v>309</v>
      </c>
      <c r="G545" s="31" t="s">
        <v>447</v>
      </c>
      <c r="H545" s="28">
        <v>3439.7</v>
      </c>
      <c r="I545" s="28">
        <v>3439.7</v>
      </c>
      <c r="J545" s="28">
        <v>3407.6</v>
      </c>
      <c r="K545" s="45">
        <f t="shared" si="97"/>
        <v>99.06677907957089</v>
      </c>
      <c r="M545" s="33">
        <f t="shared" si="98"/>
        <v>32.09999999999991</v>
      </c>
      <c r="N545" s="33">
        <f t="shared" si="99"/>
        <v>0</v>
      </c>
    </row>
    <row r="546" spans="1:14" s="5" customFormat="1" ht="19.5" customHeight="1">
      <c r="A546" s="29"/>
      <c r="B546" s="30" t="s">
        <v>310</v>
      </c>
      <c r="C546" s="31" t="s">
        <v>558</v>
      </c>
      <c r="D546" s="31" t="s">
        <v>522</v>
      </c>
      <c r="E546" s="31" t="s">
        <v>418</v>
      </c>
      <c r="F546" s="31" t="s">
        <v>309</v>
      </c>
      <c r="G546" s="31" t="s">
        <v>476</v>
      </c>
      <c r="H546" s="28">
        <v>25.2</v>
      </c>
      <c r="I546" s="28">
        <v>25.2</v>
      </c>
      <c r="J546" s="28">
        <v>25.2</v>
      </c>
      <c r="K546" s="45">
        <f t="shared" si="97"/>
        <v>100</v>
      </c>
      <c r="M546" s="33">
        <f t="shared" si="98"/>
        <v>0</v>
      </c>
      <c r="N546" s="33">
        <f t="shared" si="99"/>
        <v>0</v>
      </c>
    </row>
    <row r="547" spans="1:14" s="5" customFormat="1" ht="18.75">
      <c r="A547" s="29"/>
      <c r="B547" s="30" t="s">
        <v>145</v>
      </c>
      <c r="C547" s="31" t="s">
        <v>558</v>
      </c>
      <c r="D547" s="31" t="s">
        <v>522</v>
      </c>
      <c r="E547" s="31" t="s">
        <v>418</v>
      </c>
      <c r="F547" s="31" t="s">
        <v>311</v>
      </c>
      <c r="G547" s="31"/>
      <c r="H547" s="28">
        <f>H548</f>
        <v>24785.2</v>
      </c>
      <c r="I547" s="28">
        <f>I548</f>
        <v>24785.2</v>
      </c>
      <c r="J547" s="28">
        <f>J548</f>
        <v>24780.6</v>
      </c>
      <c r="K547" s="45">
        <f t="shared" si="97"/>
        <v>99.98144053709471</v>
      </c>
      <c r="M547" s="33">
        <f t="shared" si="98"/>
        <v>4.600000000002183</v>
      </c>
      <c r="N547" s="33">
        <f t="shared" si="99"/>
        <v>0</v>
      </c>
    </row>
    <row r="548" spans="1:14" s="5" customFormat="1" ht="38.25" customHeight="1">
      <c r="A548" s="29"/>
      <c r="B548" s="30" t="s">
        <v>623</v>
      </c>
      <c r="C548" s="31" t="s">
        <v>558</v>
      </c>
      <c r="D548" s="31" t="s">
        <v>522</v>
      </c>
      <c r="E548" s="31" t="s">
        <v>418</v>
      </c>
      <c r="F548" s="31" t="s">
        <v>311</v>
      </c>
      <c r="G548" s="31" t="s">
        <v>447</v>
      </c>
      <c r="H548" s="28">
        <v>24785.2</v>
      </c>
      <c r="I548" s="28">
        <v>24785.2</v>
      </c>
      <c r="J548" s="28">
        <v>24780.6</v>
      </c>
      <c r="K548" s="45">
        <f t="shared" si="97"/>
        <v>99.98144053709471</v>
      </c>
      <c r="M548" s="33">
        <f t="shared" si="98"/>
        <v>4.600000000002183</v>
      </c>
      <c r="N548" s="33">
        <f t="shared" si="99"/>
        <v>0</v>
      </c>
    </row>
    <row r="549" spans="1:14" s="5" customFormat="1" ht="18.75">
      <c r="A549" s="29"/>
      <c r="B549" s="30" t="s">
        <v>523</v>
      </c>
      <c r="C549" s="31" t="s">
        <v>558</v>
      </c>
      <c r="D549" s="31" t="s">
        <v>522</v>
      </c>
      <c r="E549" s="31" t="s">
        <v>421</v>
      </c>
      <c r="F549" s="31"/>
      <c r="G549" s="31"/>
      <c r="H549" s="28">
        <f>SUM(H550,H561,H576,H571)</f>
        <v>392800.1</v>
      </c>
      <c r="I549" s="28">
        <f>SUM(I550,I561,I576,I571)</f>
        <v>392800.1</v>
      </c>
      <c r="J549" s="28">
        <f>SUM(J550,J561,J576,J571)</f>
        <v>374633.49999999994</v>
      </c>
      <c r="K549" s="45">
        <f t="shared" si="97"/>
        <v>95.37510301041165</v>
      </c>
      <c r="M549" s="33">
        <f t="shared" si="98"/>
        <v>18166.600000000035</v>
      </c>
      <c r="N549" s="33">
        <f t="shared" si="99"/>
        <v>0</v>
      </c>
    </row>
    <row r="550" spans="1:14" s="5" customFormat="1" ht="19.5" customHeight="1">
      <c r="A550" s="29"/>
      <c r="B550" s="30" t="s">
        <v>564</v>
      </c>
      <c r="C550" s="31" t="s">
        <v>558</v>
      </c>
      <c r="D550" s="31" t="s">
        <v>522</v>
      </c>
      <c r="E550" s="31" t="s">
        <v>421</v>
      </c>
      <c r="F550" s="31" t="s">
        <v>565</v>
      </c>
      <c r="G550" s="31"/>
      <c r="H550" s="28">
        <f>H551</f>
        <v>303649.8</v>
      </c>
      <c r="I550" s="28">
        <f>I551</f>
        <v>303649.8</v>
      </c>
      <c r="J550" s="28">
        <f>J551</f>
        <v>286407.19999999995</v>
      </c>
      <c r="K550" s="45">
        <f t="shared" si="97"/>
        <v>94.32155068108064</v>
      </c>
      <c r="M550" s="33">
        <f t="shared" si="98"/>
        <v>17242.600000000035</v>
      </c>
      <c r="N550" s="33">
        <f t="shared" si="99"/>
        <v>0</v>
      </c>
    </row>
    <row r="551" spans="1:14" s="5" customFormat="1" ht="18.75">
      <c r="A551" s="29"/>
      <c r="B551" s="30" t="s">
        <v>445</v>
      </c>
      <c r="C551" s="31" t="s">
        <v>558</v>
      </c>
      <c r="D551" s="31" t="s">
        <v>522</v>
      </c>
      <c r="E551" s="31" t="s">
        <v>421</v>
      </c>
      <c r="F551" s="31" t="s">
        <v>566</v>
      </c>
      <c r="G551" s="31"/>
      <c r="H551" s="28">
        <f>SUM(H552,H555,H558)</f>
        <v>303649.8</v>
      </c>
      <c r="I551" s="28">
        <f>SUM(I552,I555,I558)</f>
        <v>303649.8</v>
      </c>
      <c r="J551" s="28">
        <f>SUM(J552,J555,J558)</f>
        <v>286407.19999999995</v>
      </c>
      <c r="K551" s="45">
        <f t="shared" si="97"/>
        <v>94.32155068108064</v>
      </c>
      <c r="M551" s="33">
        <f t="shared" si="98"/>
        <v>17242.600000000035</v>
      </c>
      <c r="N551" s="33">
        <f t="shared" si="99"/>
        <v>0</v>
      </c>
    </row>
    <row r="552" spans="1:14" s="5" customFormat="1" ht="34.5">
      <c r="A552" s="29"/>
      <c r="B552" s="30" t="s">
        <v>305</v>
      </c>
      <c r="C552" s="31" t="s">
        <v>558</v>
      </c>
      <c r="D552" s="31" t="s">
        <v>522</v>
      </c>
      <c r="E552" s="31" t="s">
        <v>421</v>
      </c>
      <c r="F552" s="31" t="s">
        <v>132</v>
      </c>
      <c r="G552" s="31"/>
      <c r="H552" s="28">
        <f>SUM(H553:H554)</f>
        <v>255074.6</v>
      </c>
      <c r="I552" s="28">
        <f>SUM(I553:I554)</f>
        <v>255074.6</v>
      </c>
      <c r="J552" s="28">
        <f>SUM(J553:J554)</f>
        <v>253587.59999999998</v>
      </c>
      <c r="K552" s="45">
        <f t="shared" si="97"/>
        <v>99.41703329143708</v>
      </c>
      <c r="M552" s="33">
        <f t="shared" si="98"/>
        <v>1487.000000000029</v>
      </c>
      <c r="N552" s="33">
        <f t="shared" si="99"/>
        <v>0</v>
      </c>
    </row>
    <row r="553" spans="1:14" s="5" customFormat="1" ht="37.5" customHeight="1">
      <c r="A553" s="29"/>
      <c r="B553" s="30" t="s">
        <v>623</v>
      </c>
      <c r="C553" s="31" t="s">
        <v>558</v>
      </c>
      <c r="D553" s="31" t="s">
        <v>522</v>
      </c>
      <c r="E553" s="31" t="s">
        <v>421</v>
      </c>
      <c r="F553" s="31" t="s">
        <v>132</v>
      </c>
      <c r="G553" s="31" t="s">
        <v>447</v>
      </c>
      <c r="H553" s="28">
        <v>246565.7</v>
      </c>
      <c r="I553" s="28">
        <v>246565.7</v>
      </c>
      <c r="J553" s="28">
        <v>245078.8</v>
      </c>
      <c r="K553" s="45">
        <f t="shared" si="97"/>
        <v>99.3969558620684</v>
      </c>
      <c r="M553" s="33">
        <f t="shared" si="98"/>
        <v>1486.9000000000233</v>
      </c>
      <c r="N553" s="33">
        <f t="shared" si="99"/>
        <v>0</v>
      </c>
    </row>
    <row r="554" spans="1:14" s="5" customFormat="1" ht="35.25" customHeight="1">
      <c r="A554" s="29"/>
      <c r="B554" s="30" t="s">
        <v>307</v>
      </c>
      <c r="C554" s="31" t="s">
        <v>558</v>
      </c>
      <c r="D554" s="31" t="s">
        <v>522</v>
      </c>
      <c r="E554" s="31" t="s">
        <v>421</v>
      </c>
      <c r="F554" s="31" t="s">
        <v>132</v>
      </c>
      <c r="G554" s="31" t="s">
        <v>308</v>
      </c>
      <c r="H554" s="28">
        <v>8508.9</v>
      </c>
      <c r="I554" s="28">
        <v>8508.9</v>
      </c>
      <c r="J554" s="28">
        <v>8508.8</v>
      </c>
      <c r="K554" s="45">
        <f t="shared" si="97"/>
        <v>99.99882475995722</v>
      </c>
      <c r="M554" s="33">
        <f t="shared" si="98"/>
        <v>0.1000000000003638</v>
      </c>
      <c r="N554" s="33">
        <f t="shared" si="99"/>
        <v>0</v>
      </c>
    </row>
    <row r="555" spans="1:14" s="5" customFormat="1" ht="18.75">
      <c r="A555" s="29"/>
      <c r="B555" s="34" t="s">
        <v>139</v>
      </c>
      <c r="C555" s="31" t="s">
        <v>558</v>
      </c>
      <c r="D555" s="31" t="s">
        <v>522</v>
      </c>
      <c r="E555" s="31" t="s">
        <v>421</v>
      </c>
      <c r="F555" s="31" t="s">
        <v>133</v>
      </c>
      <c r="G555" s="31"/>
      <c r="H555" s="28">
        <f>SUM(H556:H557)</f>
        <v>10126.7</v>
      </c>
      <c r="I555" s="28">
        <f>SUM(I556:I557)</f>
        <v>10126.7</v>
      </c>
      <c r="J555" s="28">
        <f>SUM(J556:J557)</f>
        <v>9744.3</v>
      </c>
      <c r="K555" s="45">
        <f t="shared" si="97"/>
        <v>96.22384389781467</v>
      </c>
      <c r="M555" s="33">
        <f t="shared" si="98"/>
        <v>382.40000000000146</v>
      </c>
      <c r="N555" s="33">
        <f t="shared" si="99"/>
        <v>0</v>
      </c>
    </row>
    <row r="556" spans="1:14" s="5" customFormat="1" ht="37.5" customHeight="1">
      <c r="A556" s="29"/>
      <c r="B556" s="30" t="s">
        <v>623</v>
      </c>
      <c r="C556" s="31" t="s">
        <v>558</v>
      </c>
      <c r="D556" s="31" t="s">
        <v>522</v>
      </c>
      <c r="E556" s="31" t="s">
        <v>421</v>
      </c>
      <c r="F556" s="31" t="s">
        <v>133</v>
      </c>
      <c r="G556" s="31" t="s">
        <v>447</v>
      </c>
      <c r="H556" s="28">
        <v>5116.9</v>
      </c>
      <c r="I556" s="28">
        <v>5116.9</v>
      </c>
      <c r="J556" s="28">
        <v>4735</v>
      </c>
      <c r="K556" s="45">
        <f t="shared" si="97"/>
        <v>92.53649670699056</v>
      </c>
      <c r="M556" s="33">
        <f t="shared" si="98"/>
        <v>381.89999999999964</v>
      </c>
      <c r="N556" s="33">
        <f t="shared" si="99"/>
        <v>0</v>
      </c>
    </row>
    <row r="557" spans="1:14" s="5" customFormat="1" ht="20.25" customHeight="1">
      <c r="A557" s="29"/>
      <c r="B557" s="30" t="s">
        <v>310</v>
      </c>
      <c r="C557" s="31" t="s">
        <v>558</v>
      </c>
      <c r="D557" s="31" t="s">
        <v>522</v>
      </c>
      <c r="E557" s="31" t="s">
        <v>421</v>
      </c>
      <c r="F557" s="31" t="s">
        <v>133</v>
      </c>
      <c r="G557" s="31" t="s">
        <v>476</v>
      </c>
      <c r="H557" s="28">
        <v>5009.8</v>
      </c>
      <c r="I557" s="28">
        <v>5009.8</v>
      </c>
      <c r="J557" s="28">
        <v>5009.3</v>
      </c>
      <c r="K557" s="45">
        <f t="shared" si="97"/>
        <v>99.99001956165914</v>
      </c>
      <c r="M557" s="33">
        <f t="shared" si="98"/>
        <v>0.5</v>
      </c>
      <c r="N557" s="33">
        <f t="shared" si="99"/>
        <v>0</v>
      </c>
    </row>
    <row r="558" spans="1:14" s="5" customFormat="1" ht="20.25" customHeight="1">
      <c r="A558" s="29"/>
      <c r="B558" s="30" t="s">
        <v>145</v>
      </c>
      <c r="C558" s="31" t="s">
        <v>558</v>
      </c>
      <c r="D558" s="31" t="s">
        <v>522</v>
      </c>
      <c r="E558" s="31" t="s">
        <v>421</v>
      </c>
      <c r="F558" s="31" t="s">
        <v>312</v>
      </c>
      <c r="G558" s="31"/>
      <c r="H558" s="28">
        <f>H559+H560</f>
        <v>38448.5</v>
      </c>
      <c r="I558" s="28">
        <f>I559+I560</f>
        <v>38448.5</v>
      </c>
      <c r="J558" s="28">
        <f>J559+J560</f>
        <v>23075.300000000003</v>
      </c>
      <c r="K558" s="45">
        <f t="shared" si="97"/>
        <v>60.01612546653317</v>
      </c>
      <c r="M558" s="33">
        <f t="shared" si="98"/>
        <v>15373.199999999997</v>
      </c>
      <c r="N558" s="33">
        <f t="shared" si="99"/>
        <v>0</v>
      </c>
    </row>
    <row r="559" spans="1:14" s="5" customFormat="1" ht="36.75" customHeight="1">
      <c r="A559" s="29"/>
      <c r="B559" s="30" t="s">
        <v>623</v>
      </c>
      <c r="C559" s="31" t="s">
        <v>558</v>
      </c>
      <c r="D559" s="31" t="s">
        <v>522</v>
      </c>
      <c r="E559" s="31" t="s">
        <v>421</v>
      </c>
      <c r="F559" s="31" t="s">
        <v>312</v>
      </c>
      <c r="G559" s="31" t="s">
        <v>447</v>
      </c>
      <c r="H559" s="28">
        <v>38157.9</v>
      </c>
      <c r="I559" s="28">
        <v>38157.9</v>
      </c>
      <c r="J559" s="28">
        <v>22793.9</v>
      </c>
      <c r="K559" s="45">
        <f t="shared" si="97"/>
        <v>59.73572969162349</v>
      </c>
      <c r="M559" s="33">
        <f t="shared" si="98"/>
        <v>15364</v>
      </c>
      <c r="N559" s="33">
        <f t="shared" si="99"/>
        <v>0</v>
      </c>
    </row>
    <row r="560" spans="1:14" s="5" customFormat="1" ht="20.25" customHeight="1">
      <c r="A560" s="29"/>
      <c r="B560" s="30" t="s">
        <v>310</v>
      </c>
      <c r="C560" s="31" t="s">
        <v>558</v>
      </c>
      <c r="D560" s="31" t="s">
        <v>522</v>
      </c>
      <c r="E560" s="31" t="s">
        <v>421</v>
      </c>
      <c r="F560" s="31" t="s">
        <v>312</v>
      </c>
      <c r="G560" s="31" t="s">
        <v>476</v>
      </c>
      <c r="H560" s="28">
        <v>290.6</v>
      </c>
      <c r="I560" s="28">
        <v>290.6</v>
      </c>
      <c r="J560" s="28">
        <v>281.4</v>
      </c>
      <c r="K560" s="45">
        <f t="shared" si="97"/>
        <v>96.83413626978663</v>
      </c>
      <c r="M560" s="33">
        <f t="shared" si="98"/>
        <v>9.200000000000045</v>
      </c>
      <c r="N560" s="33">
        <f t="shared" si="99"/>
        <v>0</v>
      </c>
    </row>
    <row r="561" spans="1:14" s="5" customFormat="1" ht="20.25" customHeight="1">
      <c r="A561" s="29"/>
      <c r="B561" s="30" t="s">
        <v>568</v>
      </c>
      <c r="C561" s="31" t="s">
        <v>558</v>
      </c>
      <c r="D561" s="31" t="s">
        <v>522</v>
      </c>
      <c r="E561" s="31" t="s">
        <v>421</v>
      </c>
      <c r="F561" s="31" t="s">
        <v>569</v>
      </c>
      <c r="G561" s="31"/>
      <c r="H561" s="28">
        <f>H562</f>
        <v>76179.3</v>
      </c>
      <c r="I561" s="28">
        <f>I562</f>
        <v>76179.3</v>
      </c>
      <c r="J561" s="28">
        <f>J562</f>
        <v>75725</v>
      </c>
      <c r="K561" s="45">
        <f t="shared" si="97"/>
        <v>99.4036437719958</v>
      </c>
      <c r="M561" s="33">
        <f t="shared" si="98"/>
        <v>454.3000000000029</v>
      </c>
      <c r="N561" s="33">
        <f t="shared" si="99"/>
        <v>0</v>
      </c>
    </row>
    <row r="562" spans="1:14" s="5" customFormat="1" ht="18.75">
      <c r="A562" s="29"/>
      <c r="B562" s="30" t="s">
        <v>445</v>
      </c>
      <c r="C562" s="31" t="s">
        <v>558</v>
      </c>
      <c r="D562" s="31" t="s">
        <v>522</v>
      </c>
      <c r="E562" s="31" t="s">
        <v>421</v>
      </c>
      <c r="F562" s="31" t="s">
        <v>570</v>
      </c>
      <c r="G562" s="31"/>
      <c r="H562" s="28">
        <f>SUM(H563,H566,H568)</f>
        <v>76179.3</v>
      </c>
      <c r="I562" s="28">
        <f>SUM(I563,I566,I568)</f>
        <v>76179.3</v>
      </c>
      <c r="J562" s="28">
        <f>SUM(J563,J566,J568)</f>
        <v>75725</v>
      </c>
      <c r="K562" s="45">
        <f t="shared" si="97"/>
        <v>99.4036437719958</v>
      </c>
      <c r="M562" s="33">
        <f t="shared" si="98"/>
        <v>454.3000000000029</v>
      </c>
      <c r="N562" s="33">
        <f t="shared" si="99"/>
        <v>0</v>
      </c>
    </row>
    <row r="563" spans="1:14" s="5" customFormat="1" ht="34.5">
      <c r="A563" s="29"/>
      <c r="B563" s="30" t="s">
        <v>305</v>
      </c>
      <c r="C563" s="31" t="s">
        <v>558</v>
      </c>
      <c r="D563" s="31" t="s">
        <v>522</v>
      </c>
      <c r="E563" s="31" t="s">
        <v>421</v>
      </c>
      <c r="F563" s="31" t="s">
        <v>313</v>
      </c>
      <c r="G563" s="31"/>
      <c r="H563" s="28">
        <f>SUM(H564:H565)</f>
        <v>48804</v>
      </c>
      <c r="I563" s="28">
        <f>SUM(I564:I565)</f>
        <v>48804</v>
      </c>
      <c r="J563" s="28">
        <f>SUM(J564:J565)</f>
        <v>48365.6</v>
      </c>
      <c r="K563" s="45">
        <f t="shared" si="97"/>
        <v>99.10171297434637</v>
      </c>
      <c r="M563" s="33">
        <f t="shared" si="98"/>
        <v>438.40000000000146</v>
      </c>
      <c r="N563" s="33">
        <f t="shared" si="99"/>
        <v>0</v>
      </c>
    </row>
    <row r="564" spans="1:14" s="5" customFormat="1" ht="34.5" customHeight="1">
      <c r="A564" s="29"/>
      <c r="B564" s="30" t="s">
        <v>623</v>
      </c>
      <c r="C564" s="31" t="s">
        <v>558</v>
      </c>
      <c r="D564" s="31" t="s">
        <v>522</v>
      </c>
      <c r="E564" s="31" t="s">
        <v>421</v>
      </c>
      <c r="F564" s="31" t="s">
        <v>313</v>
      </c>
      <c r="G564" s="31" t="s">
        <v>447</v>
      </c>
      <c r="H564" s="28">
        <v>43848.7</v>
      </c>
      <c r="I564" s="28">
        <v>43848.7</v>
      </c>
      <c r="J564" s="28">
        <v>43622.2</v>
      </c>
      <c r="K564" s="45">
        <f t="shared" si="97"/>
        <v>99.48345104871981</v>
      </c>
      <c r="M564" s="33">
        <f t="shared" si="98"/>
        <v>226.5</v>
      </c>
      <c r="N564" s="33">
        <f t="shared" si="99"/>
        <v>0</v>
      </c>
    </row>
    <row r="565" spans="1:14" s="5" customFormat="1" ht="35.25" customHeight="1">
      <c r="A565" s="29"/>
      <c r="B565" s="30" t="s">
        <v>307</v>
      </c>
      <c r="C565" s="31" t="s">
        <v>558</v>
      </c>
      <c r="D565" s="31" t="s">
        <v>522</v>
      </c>
      <c r="E565" s="31" t="s">
        <v>421</v>
      </c>
      <c r="F565" s="31" t="s">
        <v>313</v>
      </c>
      <c r="G565" s="31" t="s">
        <v>308</v>
      </c>
      <c r="H565" s="28">
        <v>4955.3</v>
      </c>
      <c r="I565" s="28">
        <v>4955.3</v>
      </c>
      <c r="J565" s="28">
        <v>4743.4</v>
      </c>
      <c r="K565" s="45">
        <f t="shared" si="97"/>
        <v>95.72377050834459</v>
      </c>
      <c r="M565" s="33">
        <f t="shared" si="98"/>
        <v>211.90000000000055</v>
      </c>
      <c r="N565" s="33">
        <f t="shared" si="99"/>
        <v>0</v>
      </c>
    </row>
    <row r="566" spans="1:14" s="5" customFormat="1" ht="18.75">
      <c r="A566" s="29"/>
      <c r="B566" s="34" t="s">
        <v>139</v>
      </c>
      <c r="C566" s="31" t="s">
        <v>558</v>
      </c>
      <c r="D566" s="31" t="s">
        <v>522</v>
      </c>
      <c r="E566" s="31" t="s">
        <v>421</v>
      </c>
      <c r="F566" s="31" t="s">
        <v>314</v>
      </c>
      <c r="G566" s="31"/>
      <c r="H566" s="28">
        <f>H567</f>
        <v>3960</v>
      </c>
      <c r="I566" s="28">
        <f>I567</f>
        <v>3960</v>
      </c>
      <c r="J566" s="28">
        <f>J567</f>
        <v>3958.8</v>
      </c>
      <c r="K566" s="45">
        <f t="shared" si="97"/>
        <v>99.96969696969697</v>
      </c>
      <c r="M566" s="33">
        <f t="shared" si="98"/>
        <v>1.199999999999818</v>
      </c>
      <c r="N566" s="33">
        <f t="shared" si="99"/>
        <v>0</v>
      </c>
    </row>
    <row r="567" spans="1:14" s="5" customFormat="1" ht="36" customHeight="1">
      <c r="A567" s="29"/>
      <c r="B567" s="30" t="s">
        <v>623</v>
      </c>
      <c r="C567" s="31" t="s">
        <v>558</v>
      </c>
      <c r="D567" s="31" t="s">
        <v>522</v>
      </c>
      <c r="E567" s="31" t="s">
        <v>421</v>
      </c>
      <c r="F567" s="31" t="s">
        <v>314</v>
      </c>
      <c r="G567" s="31" t="s">
        <v>447</v>
      </c>
      <c r="H567" s="28">
        <v>3960</v>
      </c>
      <c r="I567" s="28">
        <v>3960</v>
      </c>
      <c r="J567" s="28">
        <v>3958.8</v>
      </c>
      <c r="K567" s="45">
        <f t="shared" si="97"/>
        <v>99.96969696969697</v>
      </c>
      <c r="M567" s="33">
        <f t="shared" si="98"/>
        <v>1.199999999999818</v>
      </c>
      <c r="N567" s="33">
        <f t="shared" si="99"/>
        <v>0</v>
      </c>
    </row>
    <row r="568" spans="1:14" s="5" customFormat="1" ht="18.75">
      <c r="A568" s="29"/>
      <c r="B568" s="30" t="s">
        <v>145</v>
      </c>
      <c r="C568" s="31" t="s">
        <v>558</v>
      </c>
      <c r="D568" s="31" t="s">
        <v>522</v>
      </c>
      <c r="E568" s="31" t="s">
        <v>421</v>
      </c>
      <c r="F568" s="31" t="s">
        <v>260</v>
      </c>
      <c r="G568" s="31"/>
      <c r="H568" s="28">
        <f>SUM(H569:H570)</f>
        <v>23415.3</v>
      </c>
      <c r="I568" s="28">
        <f>SUM(I569:I570)</f>
        <v>23415.3</v>
      </c>
      <c r="J568" s="28">
        <f>SUM(J569:J570)</f>
        <v>23400.6</v>
      </c>
      <c r="K568" s="45">
        <f t="shared" si="97"/>
        <v>99.93722053529103</v>
      </c>
      <c r="M568" s="33">
        <f t="shared" si="98"/>
        <v>14.700000000000728</v>
      </c>
      <c r="N568" s="33">
        <f t="shared" si="99"/>
        <v>0</v>
      </c>
    </row>
    <row r="569" spans="1:14" s="5" customFormat="1" ht="34.5" customHeight="1">
      <c r="A569" s="29"/>
      <c r="B569" s="30" t="s">
        <v>623</v>
      </c>
      <c r="C569" s="31" t="s">
        <v>558</v>
      </c>
      <c r="D569" s="31" t="s">
        <v>522</v>
      </c>
      <c r="E569" s="31" t="s">
        <v>421</v>
      </c>
      <c r="F569" s="31" t="s">
        <v>260</v>
      </c>
      <c r="G569" s="31" t="s">
        <v>447</v>
      </c>
      <c r="H569" s="28">
        <v>21415.3</v>
      </c>
      <c r="I569" s="28">
        <v>21415.3</v>
      </c>
      <c r="J569" s="28">
        <v>21415</v>
      </c>
      <c r="K569" s="45">
        <f t="shared" si="97"/>
        <v>99.998599132396</v>
      </c>
      <c r="M569" s="33">
        <f t="shared" si="98"/>
        <v>0.2999999999992724</v>
      </c>
      <c r="N569" s="33">
        <f t="shared" si="99"/>
        <v>0</v>
      </c>
    </row>
    <row r="570" spans="1:14" s="5" customFormat="1" ht="18.75" customHeight="1">
      <c r="A570" s="29"/>
      <c r="B570" s="30" t="s">
        <v>310</v>
      </c>
      <c r="C570" s="31" t="s">
        <v>558</v>
      </c>
      <c r="D570" s="31" t="s">
        <v>522</v>
      </c>
      <c r="E570" s="31" t="s">
        <v>421</v>
      </c>
      <c r="F570" s="31" t="s">
        <v>260</v>
      </c>
      <c r="G570" s="31" t="s">
        <v>476</v>
      </c>
      <c r="H570" s="28">
        <v>2000</v>
      </c>
      <c r="I570" s="28">
        <v>2000</v>
      </c>
      <c r="J570" s="28">
        <v>1985.6</v>
      </c>
      <c r="K570" s="45">
        <f t="shared" si="97"/>
        <v>99.28</v>
      </c>
      <c r="M570" s="33">
        <f t="shared" si="98"/>
        <v>14.400000000000091</v>
      </c>
      <c r="N570" s="33">
        <f t="shared" si="99"/>
        <v>0</v>
      </c>
    </row>
    <row r="571" spans="1:14" s="5" customFormat="1" ht="18.75">
      <c r="A571" s="29"/>
      <c r="B571" s="30" t="s">
        <v>603</v>
      </c>
      <c r="C571" s="31" t="s">
        <v>558</v>
      </c>
      <c r="D571" s="31" t="s">
        <v>522</v>
      </c>
      <c r="E571" s="31" t="s">
        <v>421</v>
      </c>
      <c r="F571" s="31" t="s">
        <v>604</v>
      </c>
      <c r="G571" s="31"/>
      <c r="H571" s="28">
        <f aca="true" t="shared" si="103" ref="H571:J572">H572</f>
        <v>6717.5</v>
      </c>
      <c r="I571" s="28">
        <f t="shared" si="103"/>
        <v>6717.5</v>
      </c>
      <c r="J571" s="28">
        <f t="shared" si="103"/>
        <v>6717.5</v>
      </c>
      <c r="K571" s="45">
        <f t="shared" si="97"/>
        <v>100</v>
      </c>
      <c r="M571" s="33">
        <f t="shared" si="98"/>
        <v>0</v>
      </c>
      <c r="N571" s="33">
        <f t="shared" si="99"/>
        <v>0</v>
      </c>
    </row>
    <row r="572" spans="1:14" s="5" customFormat="1" ht="18.75">
      <c r="A572" s="29"/>
      <c r="B572" s="30" t="s">
        <v>315</v>
      </c>
      <c r="C572" s="31" t="s">
        <v>558</v>
      </c>
      <c r="D572" s="31" t="s">
        <v>522</v>
      </c>
      <c r="E572" s="31" t="s">
        <v>421</v>
      </c>
      <c r="F572" s="31" t="s">
        <v>316</v>
      </c>
      <c r="G572" s="31"/>
      <c r="H572" s="28">
        <f t="shared" si="103"/>
        <v>6717.5</v>
      </c>
      <c r="I572" s="28">
        <f t="shared" si="103"/>
        <v>6717.5</v>
      </c>
      <c r="J572" s="28">
        <f t="shared" si="103"/>
        <v>6717.5</v>
      </c>
      <c r="K572" s="45">
        <f t="shared" si="97"/>
        <v>100</v>
      </c>
      <c r="M572" s="33">
        <f t="shared" si="98"/>
        <v>0</v>
      </c>
      <c r="N572" s="33">
        <f t="shared" si="99"/>
        <v>0</v>
      </c>
    </row>
    <row r="573" spans="1:14" s="5" customFormat="1" ht="53.25" customHeight="1">
      <c r="A573" s="29"/>
      <c r="B573" s="30" t="s">
        <v>317</v>
      </c>
      <c r="C573" s="31" t="s">
        <v>558</v>
      </c>
      <c r="D573" s="31" t="s">
        <v>522</v>
      </c>
      <c r="E573" s="31" t="s">
        <v>421</v>
      </c>
      <c r="F573" s="31" t="s">
        <v>318</v>
      </c>
      <c r="G573" s="31"/>
      <c r="H573" s="28">
        <f>H574+H575</f>
        <v>6717.5</v>
      </c>
      <c r="I573" s="28">
        <f>I574+I575</f>
        <v>6717.5</v>
      </c>
      <c r="J573" s="28">
        <f>J574+J575</f>
        <v>6717.5</v>
      </c>
      <c r="K573" s="45">
        <f t="shared" si="97"/>
        <v>100</v>
      </c>
      <c r="M573" s="33">
        <f t="shared" si="98"/>
        <v>0</v>
      </c>
      <c r="N573" s="33">
        <f t="shared" si="99"/>
        <v>0</v>
      </c>
    </row>
    <row r="574" spans="1:14" s="5" customFormat="1" ht="18.75">
      <c r="A574" s="29"/>
      <c r="B574" s="30" t="s">
        <v>441</v>
      </c>
      <c r="C574" s="31" t="s">
        <v>558</v>
      </c>
      <c r="D574" s="31" t="s">
        <v>522</v>
      </c>
      <c r="E574" s="31" t="s">
        <v>421</v>
      </c>
      <c r="F574" s="31" t="s">
        <v>318</v>
      </c>
      <c r="G574" s="31" t="s">
        <v>442</v>
      </c>
      <c r="H574" s="28">
        <v>5971</v>
      </c>
      <c r="I574" s="28">
        <v>5971</v>
      </c>
      <c r="J574" s="28">
        <v>5971</v>
      </c>
      <c r="K574" s="45">
        <f t="shared" si="97"/>
        <v>100</v>
      </c>
      <c r="M574" s="33">
        <f t="shared" si="98"/>
        <v>0</v>
      </c>
      <c r="N574" s="33">
        <f t="shared" si="99"/>
        <v>0</v>
      </c>
    </row>
    <row r="575" spans="1:14" s="5" customFormat="1" ht="18.75" customHeight="1">
      <c r="A575" s="29"/>
      <c r="B575" s="30" t="s">
        <v>310</v>
      </c>
      <c r="C575" s="31" t="s">
        <v>558</v>
      </c>
      <c r="D575" s="31" t="s">
        <v>522</v>
      </c>
      <c r="E575" s="31" t="s">
        <v>421</v>
      </c>
      <c r="F575" s="31" t="s">
        <v>318</v>
      </c>
      <c r="G575" s="31" t="s">
        <v>476</v>
      </c>
      <c r="H575" s="28">
        <v>746.5</v>
      </c>
      <c r="I575" s="28">
        <v>746.5</v>
      </c>
      <c r="J575" s="28">
        <v>746.5</v>
      </c>
      <c r="K575" s="45">
        <f aca="true" t="shared" si="104" ref="K575:K638">J575*100/I575</f>
        <v>100</v>
      </c>
      <c r="M575" s="33">
        <f t="shared" si="98"/>
        <v>0</v>
      </c>
      <c r="N575" s="33">
        <f t="shared" si="99"/>
        <v>0</v>
      </c>
    </row>
    <row r="576" spans="1:14" s="5" customFormat="1" ht="19.5" customHeight="1">
      <c r="A576" s="29"/>
      <c r="B576" s="30" t="s">
        <v>502</v>
      </c>
      <c r="C576" s="31" t="s">
        <v>558</v>
      </c>
      <c r="D576" s="31" t="s">
        <v>522</v>
      </c>
      <c r="E576" s="31" t="s">
        <v>421</v>
      </c>
      <c r="F576" s="31" t="s">
        <v>503</v>
      </c>
      <c r="G576" s="31"/>
      <c r="H576" s="28">
        <f>SUM(H577,H580)</f>
        <v>6253.5</v>
      </c>
      <c r="I576" s="28">
        <f>SUM(I577,I580)</f>
        <v>6253.5</v>
      </c>
      <c r="J576" s="28">
        <f>SUM(J577,J580)</f>
        <v>5783.8</v>
      </c>
      <c r="K576" s="45">
        <f t="shared" si="104"/>
        <v>92.48900615655234</v>
      </c>
      <c r="M576" s="33">
        <f t="shared" si="98"/>
        <v>469.6999999999998</v>
      </c>
      <c r="N576" s="33">
        <f t="shared" si="99"/>
        <v>0</v>
      </c>
    </row>
    <row r="577" spans="1:14" s="5" customFormat="1" ht="18.75" customHeight="1">
      <c r="A577" s="29"/>
      <c r="B577" s="30" t="s">
        <v>319</v>
      </c>
      <c r="C577" s="31" t="s">
        <v>114</v>
      </c>
      <c r="D577" s="31" t="s">
        <v>522</v>
      </c>
      <c r="E577" s="31" t="s">
        <v>421</v>
      </c>
      <c r="F577" s="31" t="s">
        <v>115</v>
      </c>
      <c r="G577" s="31"/>
      <c r="H577" s="28">
        <f>SUM(H578:H579)</f>
        <v>5783.5</v>
      </c>
      <c r="I577" s="28">
        <f>SUM(I578:I579)</f>
        <v>5783.5</v>
      </c>
      <c r="J577" s="28">
        <f>SUM(J578:J579)</f>
        <v>5314.3</v>
      </c>
      <c r="K577" s="45">
        <f t="shared" si="104"/>
        <v>91.88726549667156</v>
      </c>
      <c r="M577" s="33">
        <f t="shared" si="98"/>
        <v>469.1999999999998</v>
      </c>
      <c r="N577" s="33">
        <f t="shared" si="99"/>
        <v>0</v>
      </c>
    </row>
    <row r="578" spans="1:14" s="5" customFormat="1" ht="38.25" customHeight="1">
      <c r="A578" s="29"/>
      <c r="B578" s="30" t="s">
        <v>623</v>
      </c>
      <c r="C578" s="31" t="s">
        <v>114</v>
      </c>
      <c r="D578" s="31" t="s">
        <v>522</v>
      </c>
      <c r="E578" s="31" t="s">
        <v>421</v>
      </c>
      <c r="F578" s="31" t="s">
        <v>115</v>
      </c>
      <c r="G578" s="31" t="s">
        <v>447</v>
      </c>
      <c r="H578" s="28">
        <v>5617</v>
      </c>
      <c r="I578" s="28">
        <v>5617</v>
      </c>
      <c r="J578" s="28">
        <v>5152.3</v>
      </c>
      <c r="K578" s="45">
        <f t="shared" si="104"/>
        <v>91.72690048068364</v>
      </c>
      <c r="M578" s="33">
        <f t="shared" si="98"/>
        <v>464.6999999999998</v>
      </c>
      <c r="N578" s="33">
        <f t="shared" si="99"/>
        <v>0</v>
      </c>
    </row>
    <row r="579" spans="1:14" s="5" customFormat="1" ht="21" customHeight="1">
      <c r="A579" s="29"/>
      <c r="B579" s="30" t="s">
        <v>310</v>
      </c>
      <c r="C579" s="31" t="s">
        <v>114</v>
      </c>
      <c r="D579" s="31" t="s">
        <v>522</v>
      </c>
      <c r="E579" s="31" t="s">
        <v>421</v>
      </c>
      <c r="F579" s="31" t="s">
        <v>115</v>
      </c>
      <c r="G579" s="31" t="s">
        <v>476</v>
      </c>
      <c r="H579" s="28">
        <v>166.5</v>
      </c>
      <c r="I579" s="28">
        <v>166.5</v>
      </c>
      <c r="J579" s="28">
        <v>162</v>
      </c>
      <c r="K579" s="45">
        <f t="shared" si="104"/>
        <v>97.29729729729729</v>
      </c>
      <c r="M579" s="33">
        <f t="shared" si="98"/>
        <v>4.5</v>
      </c>
      <c r="N579" s="33">
        <f t="shared" si="99"/>
        <v>0</v>
      </c>
    </row>
    <row r="580" spans="1:14" s="5" customFormat="1" ht="34.5">
      <c r="A580" s="29"/>
      <c r="B580" s="30" t="s">
        <v>252</v>
      </c>
      <c r="C580" s="31" t="s">
        <v>558</v>
      </c>
      <c r="D580" s="31" t="s">
        <v>522</v>
      </c>
      <c r="E580" s="31" t="s">
        <v>421</v>
      </c>
      <c r="F580" s="31" t="s">
        <v>253</v>
      </c>
      <c r="G580" s="31"/>
      <c r="H580" s="28">
        <f>H581</f>
        <v>470</v>
      </c>
      <c r="I580" s="28">
        <f>I581</f>
        <v>470</v>
      </c>
      <c r="J580" s="28">
        <f>J581</f>
        <v>469.5</v>
      </c>
      <c r="K580" s="45">
        <f t="shared" si="104"/>
        <v>99.8936170212766</v>
      </c>
      <c r="M580" s="33">
        <f t="shared" si="98"/>
        <v>0.5</v>
      </c>
      <c r="N580" s="33">
        <f t="shared" si="99"/>
        <v>0</v>
      </c>
    </row>
    <row r="581" spans="1:14" s="5" customFormat="1" ht="38.25" customHeight="1">
      <c r="A581" s="29"/>
      <c r="B581" s="30" t="s">
        <v>623</v>
      </c>
      <c r="C581" s="31" t="s">
        <v>558</v>
      </c>
      <c r="D581" s="31" t="s">
        <v>522</v>
      </c>
      <c r="E581" s="31" t="s">
        <v>421</v>
      </c>
      <c r="F581" s="31" t="s">
        <v>253</v>
      </c>
      <c r="G581" s="31" t="s">
        <v>447</v>
      </c>
      <c r="H581" s="28">
        <v>470</v>
      </c>
      <c r="I581" s="28">
        <v>470</v>
      </c>
      <c r="J581" s="28">
        <v>469.5</v>
      </c>
      <c r="K581" s="45">
        <f t="shared" si="104"/>
        <v>99.8936170212766</v>
      </c>
      <c r="M581" s="33">
        <f t="shared" si="98"/>
        <v>0.5</v>
      </c>
      <c r="N581" s="33">
        <f t="shared" si="99"/>
        <v>0</v>
      </c>
    </row>
    <row r="582" spans="1:14" s="6" customFormat="1" ht="34.5">
      <c r="A582" s="29"/>
      <c r="B582" s="30" t="s">
        <v>571</v>
      </c>
      <c r="C582" s="31" t="s">
        <v>558</v>
      </c>
      <c r="D582" s="31" t="s">
        <v>522</v>
      </c>
      <c r="E582" s="31" t="s">
        <v>437</v>
      </c>
      <c r="F582" s="31"/>
      <c r="G582" s="31"/>
      <c r="H582" s="28">
        <f aca="true" t="shared" si="105" ref="H582:J583">H583</f>
        <v>136.3</v>
      </c>
      <c r="I582" s="28">
        <f t="shared" si="105"/>
        <v>136.3</v>
      </c>
      <c r="J582" s="28">
        <f t="shared" si="105"/>
        <v>134.5</v>
      </c>
      <c r="K582" s="45">
        <f t="shared" si="104"/>
        <v>98.67938371239912</v>
      </c>
      <c r="M582" s="33">
        <f t="shared" si="98"/>
        <v>1.8000000000000114</v>
      </c>
      <c r="N582" s="33">
        <f t="shared" si="99"/>
        <v>0</v>
      </c>
    </row>
    <row r="583" spans="1:14" s="6" customFormat="1" ht="18.75" customHeight="1">
      <c r="A583" s="29"/>
      <c r="B583" s="30" t="s">
        <v>572</v>
      </c>
      <c r="C583" s="31" t="s">
        <v>558</v>
      </c>
      <c r="D583" s="31" t="s">
        <v>522</v>
      </c>
      <c r="E583" s="31" t="s">
        <v>437</v>
      </c>
      <c r="F583" s="31" t="s">
        <v>607</v>
      </c>
      <c r="G583" s="31"/>
      <c r="H583" s="28">
        <f t="shared" si="105"/>
        <v>136.3</v>
      </c>
      <c r="I583" s="28">
        <f t="shared" si="105"/>
        <v>136.3</v>
      </c>
      <c r="J583" s="28">
        <f t="shared" si="105"/>
        <v>134.5</v>
      </c>
      <c r="K583" s="45">
        <f t="shared" si="104"/>
        <v>98.67938371239912</v>
      </c>
      <c r="M583" s="33">
        <f t="shared" si="98"/>
        <v>1.8000000000000114</v>
      </c>
      <c r="N583" s="33">
        <f t="shared" si="99"/>
        <v>0</v>
      </c>
    </row>
    <row r="584" spans="1:14" s="6" customFormat="1" ht="18" customHeight="1">
      <c r="A584" s="29"/>
      <c r="B584" s="30" t="s">
        <v>573</v>
      </c>
      <c r="C584" s="31" t="s">
        <v>558</v>
      </c>
      <c r="D584" s="31" t="s">
        <v>522</v>
      </c>
      <c r="E584" s="31" t="s">
        <v>437</v>
      </c>
      <c r="F584" s="31" t="s">
        <v>608</v>
      </c>
      <c r="G584" s="31"/>
      <c r="H584" s="28">
        <f>H585+H586</f>
        <v>136.3</v>
      </c>
      <c r="I584" s="28">
        <f>I585+I586</f>
        <v>136.3</v>
      </c>
      <c r="J584" s="28">
        <f>J585+J586</f>
        <v>134.5</v>
      </c>
      <c r="K584" s="45">
        <f t="shared" si="104"/>
        <v>98.67938371239912</v>
      </c>
      <c r="M584" s="33">
        <f t="shared" si="98"/>
        <v>1.8000000000000114</v>
      </c>
      <c r="N584" s="33">
        <f t="shared" si="99"/>
        <v>0</v>
      </c>
    </row>
    <row r="585" spans="1:14" s="6" customFormat="1" ht="18.75">
      <c r="A585" s="29"/>
      <c r="B585" s="30" t="s">
        <v>441</v>
      </c>
      <c r="C585" s="31" t="s">
        <v>558</v>
      </c>
      <c r="D585" s="31" t="s">
        <v>522</v>
      </c>
      <c r="E585" s="31" t="s">
        <v>437</v>
      </c>
      <c r="F585" s="31" t="s">
        <v>608</v>
      </c>
      <c r="G585" s="31" t="s">
        <v>442</v>
      </c>
      <c r="H585" s="28">
        <v>131.9</v>
      </c>
      <c r="I585" s="28">
        <v>131.9</v>
      </c>
      <c r="J585" s="28">
        <v>130.1</v>
      </c>
      <c r="K585" s="45">
        <f t="shared" si="104"/>
        <v>98.63532979529947</v>
      </c>
      <c r="M585" s="33">
        <f t="shared" si="98"/>
        <v>1.8000000000000114</v>
      </c>
      <c r="N585" s="33">
        <f t="shared" si="99"/>
        <v>0</v>
      </c>
    </row>
    <row r="586" spans="1:14" s="6" customFormat="1" ht="18.75" customHeight="1">
      <c r="A586" s="29"/>
      <c r="B586" s="30" t="s">
        <v>310</v>
      </c>
      <c r="C586" s="31" t="s">
        <v>558</v>
      </c>
      <c r="D586" s="31" t="s">
        <v>522</v>
      </c>
      <c r="E586" s="31" t="s">
        <v>437</v>
      </c>
      <c r="F586" s="31" t="s">
        <v>608</v>
      </c>
      <c r="G586" s="31" t="s">
        <v>476</v>
      </c>
      <c r="H586" s="28">
        <v>4.4</v>
      </c>
      <c r="I586" s="28">
        <v>4.4</v>
      </c>
      <c r="J586" s="28">
        <v>4.4</v>
      </c>
      <c r="K586" s="45">
        <f t="shared" si="104"/>
        <v>100</v>
      </c>
      <c r="M586" s="33">
        <f aca="true" t="shared" si="106" ref="M586:M649">I586-J586</f>
        <v>0</v>
      </c>
      <c r="N586" s="33">
        <f aca="true" t="shared" si="107" ref="N586:N649">H586-I586</f>
        <v>0</v>
      </c>
    </row>
    <row r="587" spans="1:14" s="6" customFormat="1" ht="18.75">
      <c r="A587" s="29"/>
      <c r="B587" s="30" t="s">
        <v>574</v>
      </c>
      <c r="C587" s="31" t="s">
        <v>558</v>
      </c>
      <c r="D587" s="31" t="s">
        <v>522</v>
      </c>
      <c r="E587" s="31" t="s">
        <v>522</v>
      </c>
      <c r="F587" s="31"/>
      <c r="G587" s="31"/>
      <c r="H587" s="28">
        <f>SUM(H588,H593)</f>
        <v>8688.3</v>
      </c>
      <c r="I587" s="28">
        <f>SUM(I588,I593)</f>
        <v>8688.3</v>
      </c>
      <c r="J587" s="28">
        <f>SUM(J588,J593)</f>
        <v>8681.2</v>
      </c>
      <c r="K587" s="45">
        <f t="shared" si="104"/>
        <v>99.91828090650647</v>
      </c>
      <c r="M587" s="33">
        <f t="shared" si="106"/>
        <v>7.099999999998545</v>
      </c>
      <c r="N587" s="33">
        <f t="shared" si="107"/>
        <v>0</v>
      </c>
    </row>
    <row r="588" spans="1:14" s="6" customFormat="1" ht="18.75">
      <c r="A588" s="29"/>
      <c r="B588" s="30" t="s">
        <v>26</v>
      </c>
      <c r="C588" s="31" t="s">
        <v>558</v>
      </c>
      <c r="D588" s="31" t="s">
        <v>522</v>
      </c>
      <c r="E588" s="31" t="s">
        <v>522</v>
      </c>
      <c r="F588" s="31" t="s">
        <v>477</v>
      </c>
      <c r="G588" s="31"/>
      <c r="H588" s="28">
        <f aca="true" t="shared" si="108" ref="H588:J589">H589</f>
        <v>2473.7</v>
      </c>
      <c r="I588" s="28">
        <f t="shared" si="108"/>
        <v>2473.7</v>
      </c>
      <c r="J588" s="28">
        <f t="shared" si="108"/>
        <v>2473.3</v>
      </c>
      <c r="K588" s="45">
        <f t="shared" si="104"/>
        <v>99.98382989044752</v>
      </c>
      <c r="M588" s="33">
        <f t="shared" si="106"/>
        <v>0.3999999999996362</v>
      </c>
      <c r="N588" s="33">
        <f t="shared" si="107"/>
        <v>0</v>
      </c>
    </row>
    <row r="589" spans="1:14" s="6" customFormat="1" ht="18.75">
      <c r="A589" s="29"/>
      <c r="B589" s="30" t="s">
        <v>113</v>
      </c>
      <c r="C589" s="31" t="s">
        <v>558</v>
      </c>
      <c r="D589" s="31" t="s">
        <v>522</v>
      </c>
      <c r="E589" s="31" t="s">
        <v>522</v>
      </c>
      <c r="F589" s="31" t="s">
        <v>575</v>
      </c>
      <c r="G589" s="31"/>
      <c r="H589" s="28">
        <f t="shared" si="108"/>
        <v>2473.7</v>
      </c>
      <c r="I589" s="28">
        <f t="shared" si="108"/>
        <v>2473.7</v>
      </c>
      <c r="J589" s="28">
        <f t="shared" si="108"/>
        <v>2473.3</v>
      </c>
      <c r="K589" s="45">
        <f t="shared" si="104"/>
        <v>99.98382989044752</v>
      </c>
      <c r="M589" s="33">
        <f t="shared" si="106"/>
        <v>0.3999999999996362</v>
      </c>
      <c r="N589" s="33">
        <f t="shared" si="107"/>
        <v>0</v>
      </c>
    </row>
    <row r="590" spans="1:14" s="6" customFormat="1" ht="30.75" customHeight="1">
      <c r="A590" s="29"/>
      <c r="B590" s="46" t="s">
        <v>27</v>
      </c>
      <c r="C590" s="31" t="s">
        <v>558</v>
      </c>
      <c r="D590" s="31" t="s">
        <v>522</v>
      </c>
      <c r="E590" s="31" t="s">
        <v>522</v>
      </c>
      <c r="F590" s="31" t="s">
        <v>28</v>
      </c>
      <c r="G590" s="31"/>
      <c r="H590" s="28">
        <f>H591+H592</f>
        <v>2473.7</v>
      </c>
      <c r="I590" s="28">
        <f>I591+I592</f>
        <v>2473.7</v>
      </c>
      <c r="J590" s="28">
        <f>J591+J592</f>
        <v>2473.3</v>
      </c>
      <c r="K590" s="45">
        <f t="shared" si="104"/>
        <v>99.98382989044752</v>
      </c>
      <c r="M590" s="33">
        <f t="shared" si="106"/>
        <v>0.3999999999996362</v>
      </c>
      <c r="N590" s="33">
        <f t="shared" si="107"/>
        <v>0</v>
      </c>
    </row>
    <row r="591" spans="1:14" s="6" customFormat="1" ht="19.5" customHeight="1">
      <c r="A591" s="29"/>
      <c r="B591" s="30" t="s">
        <v>441</v>
      </c>
      <c r="C591" s="31" t="s">
        <v>558</v>
      </c>
      <c r="D591" s="31" t="s">
        <v>522</v>
      </c>
      <c r="E591" s="31" t="s">
        <v>522</v>
      </c>
      <c r="F591" s="31" t="s">
        <v>28</v>
      </c>
      <c r="G591" s="31" t="s">
        <v>442</v>
      </c>
      <c r="H591" s="28">
        <v>2455.7</v>
      </c>
      <c r="I591" s="28">
        <v>2455.7</v>
      </c>
      <c r="J591" s="28">
        <v>2455.3</v>
      </c>
      <c r="K591" s="45">
        <f t="shared" si="104"/>
        <v>99.98371136539481</v>
      </c>
      <c r="M591" s="33">
        <f t="shared" si="106"/>
        <v>0.3999999999996362</v>
      </c>
      <c r="N591" s="33">
        <f t="shared" si="107"/>
        <v>0</v>
      </c>
    </row>
    <row r="592" spans="1:14" s="6" customFormat="1" ht="18.75" customHeight="1">
      <c r="A592" s="29"/>
      <c r="B592" s="30" t="s">
        <v>310</v>
      </c>
      <c r="C592" s="31" t="s">
        <v>558</v>
      </c>
      <c r="D592" s="31" t="s">
        <v>522</v>
      </c>
      <c r="E592" s="31" t="s">
        <v>522</v>
      </c>
      <c r="F592" s="31" t="s">
        <v>28</v>
      </c>
      <c r="G592" s="31" t="s">
        <v>476</v>
      </c>
      <c r="H592" s="28">
        <v>18</v>
      </c>
      <c r="I592" s="28">
        <v>18</v>
      </c>
      <c r="J592" s="28">
        <v>18</v>
      </c>
      <c r="K592" s="45">
        <f t="shared" si="104"/>
        <v>100</v>
      </c>
      <c r="M592" s="33">
        <f t="shared" si="106"/>
        <v>0</v>
      </c>
      <c r="N592" s="33">
        <f t="shared" si="107"/>
        <v>0</v>
      </c>
    </row>
    <row r="593" spans="1:14" s="6" customFormat="1" ht="18" customHeight="1">
      <c r="A593" s="29"/>
      <c r="B593" s="30" t="s">
        <v>111</v>
      </c>
      <c r="C593" s="31" t="s">
        <v>558</v>
      </c>
      <c r="D593" s="31" t="s">
        <v>522</v>
      </c>
      <c r="E593" s="31" t="s">
        <v>522</v>
      </c>
      <c r="F593" s="31" t="s">
        <v>479</v>
      </c>
      <c r="G593" s="31"/>
      <c r="H593" s="28">
        <f>H594</f>
        <v>6214.6</v>
      </c>
      <c r="I593" s="28">
        <f>I594</f>
        <v>6214.6</v>
      </c>
      <c r="J593" s="28">
        <f>J594</f>
        <v>6207.900000000001</v>
      </c>
      <c r="K593" s="45">
        <f t="shared" si="104"/>
        <v>99.89218936053808</v>
      </c>
      <c r="M593" s="33">
        <f t="shared" si="106"/>
        <v>6.699999999999818</v>
      </c>
      <c r="N593" s="33">
        <f t="shared" si="107"/>
        <v>0</v>
      </c>
    </row>
    <row r="594" spans="1:14" s="6" customFormat="1" ht="32.25" customHeight="1">
      <c r="A594" s="29"/>
      <c r="B594" s="46" t="s">
        <v>179</v>
      </c>
      <c r="C594" s="31" t="s">
        <v>558</v>
      </c>
      <c r="D594" s="31" t="s">
        <v>522</v>
      </c>
      <c r="E594" s="31" t="s">
        <v>522</v>
      </c>
      <c r="F594" s="31" t="s">
        <v>116</v>
      </c>
      <c r="G594" s="31"/>
      <c r="H594" s="28">
        <f>H595+H596</f>
        <v>6214.6</v>
      </c>
      <c r="I594" s="28">
        <f>I595+I596</f>
        <v>6214.6</v>
      </c>
      <c r="J594" s="28">
        <f>J595+J596</f>
        <v>6207.900000000001</v>
      </c>
      <c r="K594" s="45">
        <f t="shared" si="104"/>
        <v>99.89218936053808</v>
      </c>
      <c r="M594" s="33">
        <f t="shared" si="106"/>
        <v>6.699999999999818</v>
      </c>
      <c r="N594" s="33">
        <f t="shared" si="107"/>
        <v>0</v>
      </c>
    </row>
    <row r="595" spans="1:14" s="6" customFormat="1" ht="15" customHeight="1">
      <c r="A595" s="29"/>
      <c r="B595" s="30" t="s">
        <v>441</v>
      </c>
      <c r="C595" s="31" t="s">
        <v>558</v>
      </c>
      <c r="D595" s="31" t="s">
        <v>522</v>
      </c>
      <c r="E595" s="31" t="s">
        <v>522</v>
      </c>
      <c r="F595" s="31" t="s">
        <v>116</v>
      </c>
      <c r="G595" s="31" t="s">
        <v>442</v>
      </c>
      <c r="H595" s="28">
        <v>6028</v>
      </c>
      <c r="I595" s="28">
        <v>6028</v>
      </c>
      <c r="J595" s="28">
        <v>6022.6</v>
      </c>
      <c r="K595" s="45">
        <f t="shared" si="104"/>
        <v>99.91041804910418</v>
      </c>
      <c r="M595" s="33">
        <f t="shared" si="106"/>
        <v>5.399999999999636</v>
      </c>
      <c r="N595" s="33">
        <f t="shared" si="107"/>
        <v>0</v>
      </c>
    </row>
    <row r="596" spans="1:14" s="6" customFormat="1" ht="17.25" customHeight="1">
      <c r="A596" s="29"/>
      <c r="B596" s="30" t="s">
        <v>310</v>
      </c>
      <c r="C596" s="31" t="s">
        <v>558</v>
      </c>
      <c r="D596" s="31" t="s">
        <v>522</v>
      </c>
      <c r="E596" s="31" t="s">
        <v>522</v>
      </c>
      <c r="F596" s="31" t="s">
        <v>116</v>
      </c>
      <c r="G596" s="31" t="s">
        <v>476</v>
      </c>
      <c r="H596" s="28">
        <v>186.6</v>
      </c>
      <c r="I596" s="28">
        <v>186.6</v>
      </c>
      <c r="J596" s="28">
        <v>185.3</v>
      </c>
      <c r="K596" s="45">
        <f t="shared" si="104"/>
        <v>99.30332261521973</v>
      </c>
      <c r="M596" s="33">
        <f t="shared" si="106"/>
        <v>1.299999999999983</v>
      </c>
      <c r="N596" s="33">
        <f t="shared" si="107"/>
        <v>0</v>
      </c>
    </row>
    <row r="597" spans="1:14" s="6" customFormat="1" ht="18.75">
      <c r="A597" s="29"/>
      <c r="B597" s="30" t="s">
        <v>585</v>
      </c>
      <c r="C597" s="31" t="s">
        <v>558</v>
      </c>
      <c r="D597" s="31" t="s">
        <v>522</v>
      </c>
      <c r="E597" s="31" t="s">
        <v>465</v>
      </c>
      <c r="F597" s="31"/>
      <c r="G597" s="31"/>
      <c r="H597" s="28">
        <f>SUM(H598,H601,H605,H611,H619,H639)</f>
        <v>126379.9</v>
      </c>
      <c r="I597" s="28">
        <f>SUM(I598,I601,I605,I611,I619,I639)</f>
        <v>126379.9</v>
      </c>
      <c r="J597" s="28">
        <f>SUM(J598,J601,J605,J611,J619,J639)</f>
        <v>123770.5</v>
      </c>
      <c r="K597" s="45">
        <f t="shared" si="104"/>
        <v>97.93527293501577</v>
      </c>
      <c r="M597" s="33">
        <f t="shared" si="106"/>
        <v>2609.399999999994</v>
      </c>
      <c r="N597" s="33">
        <f t="shared" si="107"/>
        <v>0</v>
      </c>
    </row>
    <row r="598" spans="1:14" s="6" customFormat="1" ht="51.75">
      <c r="A598" s="29"/>
      <c r="B598" s="30" t="s">
        <v>425</v>
      </c>
      <c r="C598" s="31" t="s">
        <v>558</v>
      </c>
      <c r="D598" s="31" t="s">
        <v>522</v>
      </c>
      <c r="E598" s="31" t="s">
        <v>465</v>
      </c>
      <c r="F598" s="31" t="s">
        <v>426</v>
      </c>
      <c r="G598" s="31"/>
      <c r="H598" s="28">
        <f aca="true" t="shared" si="109" ref="H598:J599">H599</f>
        <v>5586.9</v>
      </c>
      <c r="I598" s="28">
        <f t="shared" si="109"/>
        <v>5586.9</v>
      </c>
      <c r="J598" s="28">
        <f t="shared" si="109"/>
        <v>5585</v>
      </c>
      <c r="K598" s="45">
        <f t="shared" si="104"/>
        <v>99.96599187384776</v>
      </c>
      <c r="M598" s="33">
        <f t="shared" si="106"/>
        <v>1.8999999999996362</v>
      </c>
      <c r="N598" s="33">
        <f t="shared" si="107"/>
        <v>0</v>
      </c>
    </row>
    <row r="599" spans="1:14" s="6" customFormat="1" ht="18.75">
      <c r="A599" s="29"/>
      <c r="B599" s="30" t="s">
        <v>420</v>
      </c>
      <c r="C599" s="31" t="s">
        <v>558</v>
      </c>
      <c r="D599" s="31" t="s">
        <v>522</v>
      </c>
      <c r="E599" s="31" t="s">
        <v>465</v>
      </c>
      <c r="F599" s="31" t="s">
        <v>427</v>
      </c>
      <c r="G599" s="31"/>
      <c r="H599" s="28">
        <f t="shared" si="109"/>
        <v>5586.9</v>
      </c>
      <c r="I599" s="28">
        <f t="shared" si="109"/>
        <v>5586.9</v>
      </c>
      <c r="J599" s="28">
        <f t="shared" si="109"/>
        <v>5585</v>
      </c>
      <c r="K599" s="45">
        <f t="shared" si="104"/>
        <v>99.96599187384776</v>
      </c>
      <c r="M599" s="33">
        <f t="shared" si="106"/>
        <v>1.8999999999996362</v>
      </c>
      <c r="N599" s="33">
        <f t="shared" si="107"/>
        <v>0</v>
      </c>
    </row>
    <row r="600" spans="1:14" s="6" customFormat="1" ht="18.75">
      <c r="A600" s="29"/>
      <c r="B600" s="30" t="s">
        <v>101</v>
      </c>
      <c r="C600" s="31" t="s">
        <v>558</v>
      </c>
      <c r="D600" s="31" t="s">
        <v>522</v>
      </c>
      <c r="E600" s="31" t="s">
        <v>465</v>
      </c>
      <c r="F600" s="31" t="s">
        <v>427</v>
      </c>
      <c r="G600" s="31" t="s">
        <v>102</v>
      </c>
      <c r="H600" s="28">
        <v>5586.9</v>
      </c>
      <c r="I600" s="28">
        <v>5586.9</v>
      </c>
      <c r="J600" s="28">
        <v>5585</v>
      </c>
      <c r="K600" s="45">
        <f t="shared" si="104"/>
        <v>99.96599187384776</v>
      </c>
      <c r="M600" s="33">
        <f t="shared" si="106"/>
        <v>1.8999999999996362</v>
      </c>
      <c r="N600" s="33">
        <f t="shared" si="107"/>
        <v>0</v>
      </c>
    </row>
    <row r="601" spans="1:14" s="6" customFormat="1" ht="18.75">
      <c r="A601" s="29"/>
      <c r="B601" s="30" t="s">
        <v>603</v>
      </c>
      <c r="C601" s="31" t="s">
        <v>558</v>
      </c>
      <c r="D601" s="31" t="s">
        <v>522</v>
      </c>
      <c r="E601" s="31" t="s">
        <v>465</v>
      </c>
      <c r="F601" s="31" t="s">
        <v>604</v>
      </c>
      <c r="G601" s="31"/>
      <c r="H601" s="28">
        <f>H602</f>
        <v>1408.9</v>
      </c>
      <c r="I601" s="28">
        <f>I602</f>
        <v>1408.9</v>
      </c>
      <c r="J601" s="28">
        <f>J602</f>
        <v>1400.5</v>
      </c>
      <c r="K601" s="45">
        <f t="shared" si="104"/>
        <v>99.40379019092909</v>
      </c>
      <c r="M601" s="33">
        <f t="shared" si="106"/>
        <v>8.400000000000091</v>
      </c>
      <c r="N601" s="33">
        <f t="shared" si="107"/>
        <v>0</v>
      </c>
    </row>
    <row r="602" spans="1:14" s="6" customFormat="1" ht="18.75">
      <c r="A602" s="29"/>
      <c r="B602" s="30" t="s">
        <v>93</v>
      </c>
      <c r="C602" s="31" t="s">
        <v>558</v>
      </c>
      <c r="D602" s="31" t="s">
        <v>522</v>
      </c>
      <c r="E602" s="31" t="s">
        <v>465</v>
      </c>
      <c r="F602" s="31" t="s">
        <v>117</v>
      </c>
      <c r="G602" s="31"/>
      <c r="H602" s="28">
        <f>H603+H604</f>
        <v>1408.9</v>
      </c>
      <c r="I602" s="28">
        <f>I603+I604</f>
        <v>1408.9</v>
      </c>
      <c r="J602" s="28">
        <f>J603+J604</f>
        <v>1400.5</v>
      </c>
      <c r="K602" s="45">
        <f t="shared" si="104"/>
        <v>99.40379019092909</v>
      </c>
      <c r="M602" s="33">
        <f t="shared" si="106"/>
        <v>8.400000000000091</v>
      </c>
      <c r="N602" s="33">
        <f t="shared" si="107"/>
        <v>0</v>
      </c>
    </row>
    <row r="603" spans="1:14" s="6" customFormat="1" ht="19.5" customHeight="1">
      <c r="A603" s="29"/>
      <c r="B603" s="30" t="s">
        <v>441</v>
      </c>
      <c r="C603" s="31" t="s">
        <v>558</v>
      </c>
      <c r="D603" s="31" t="s">
        <v>522</v>
      </c>
      <c r="E603" s="31" t="s">
        <v>465</v>
      </c>
      <c r="F603" s="31" t="s">
        <v>117</v>
      </c>
      <c r="G603" s="31" t="s">
        <v>442</v>
      </c>
      <c r="H603" s="28">
        <v>1352</v>
      </c>
      <c r="I603" s="28">
        <v>1352</v>
      </c>
      <c r="J603" s="28">
        <v>1343.6</v>
      </c>
      <c r="K603" s="45">
        <f t="shared" si="104"/>
        <v>99.37869822485207</v>
      </c>
      <c r="M603" s="33">
        <f t="shared" si="106"/>
        <v>8.400000000000091</v>
      </c>
      <c r="N603" s="33">
        <f t="shared" si="107"/>
        <v>0</v>
      </c>
    </row>
    <row r="604" spans="1:14" s="6" customFormat="1" ht="17.25" customHeight="1">
      <c r="A604" s="29"/>
      <c r="B604" s="30" t="s">
        <v>310</v>
      </c>
      <c r="C604" s="31" t="s">
        <v>558</v>
      </c>
      <c r="D604" s="31" t="s">
        <v>522</v>
      </c>
      <c r="E604" s="31" t="s">
        <v>465</v>
      </c>
      <c r="F604" s="31" t="s">
        <v>117</v>
      </c>
      <c r="G604" s="31" t="s">
        <v>476</v>
      </c>
      <c r="H604" s="28">
        <v>56.9</v>
      </c>
      <c r="I604" s="28">
        <v>56.9</v>
      </c>
      <c r="J604" s="28">
        <v>56.9</v>
      </c>
      <c r="K604" s="45">
        <f t="shared" si="104"/>
        <v>100</v>
      </c>
      <c r="M604" s="33">
        <f t="shared" si="106"/>
        <v>0</v>
      </c>
      <c r="N604" s="33">
        <f t="shared" si="107"/>
        <v>0</v>
      </c>
    </row>
    <row r="605" spans="1:14" s="6" customFormat="1" ht="57.75" customHeight="1">
      <c r="A605" s="29"/>
      <c r="B605" s="46" t="s">
        <v>586</v>
      </c>
      <c r="C605" s="31" t="s">
        <v>558</v>
      </c>
      <c r="D605" s="31" t="s">
        <v>522</v>
      </c>
      <c r="E605" s="31" t="s">
        <v>465</v>
      </c>
      <c r="F605" s="31" t="s">
        <v>587</v>
      </c>
      <c r="G605" s="31"/>
      <c r="H605" s="28">
        <f>H606</f>
        <v>31244.3</v>
      </c>
      <c r="I605" s="28">
        <f>I606</f>
        <v>31244.3</v>
      </c>
      <c r="J605" s="28">
        <f>J606</f>
        <v>31028.600000000002</v>
      </c>
      <c r="K605" s="45">
        <f t="shared" si="104"/>
        <v>99.3096340772557</v>
      </c>
      <c r="M605" s="33">
        <f t="shared" si="106"/>
        <v>215.6999999999971</v>
      </c>
      <c r="N605" s="33">
        <f t="shared" si="107"/>
        <v>0</v>
      </c>
    </row>
    <row r="606" spans="1:14" s="6" customFormat="1" ht="18.75">
      <c r="A606" s="29"/>
      <c r="B606" s="30" t="s">
        <v>445</v>
      </c>
      <c r="C606" s="31" t="s">
        <v>558</v>
      </c>
      <c r="D606" s="31" t="s">
        <v>522</v>
      </c>
      <c r="E606" s="31" t="s">
        <v>465</v>
      </c>
      <c r="F606" s="31" t="s">
        <v>588</v>
      </c>
      <c r="G606" s="31"/>
      <c r="H606" s="28">
        <f>SUM(H607,H609)</f>
        <v>31244.3</v>
      </c>
      <c r="I606" s="28">
        <f>SUM(I607,I609)</f>
        <v>31244.3</v>
      </c>
      <c r="J606" s="28">
        <f>SUM(J607,J609)</f>
        <v>31028.600000000002</v>
      </c>
      <c r="K606" s="45">
        <f t="shared" si="104"/>
        <v>99.3096340772557</v>
      </c>
      <c r="M606" s="33">
        <f t="shared" si="106"/>
        <v>215.6999999999971</v>
      </c>
      <c r="N606" s="33">
        <f t="shared" si="107"/>
        <v>0</v>
      </c>
    </row>
    <row r="607" spans="1:14" s="6" customFormat="1" ht="18.75">
      <c r="A607" s="29"/>
      <c r="B607" s="30" t="s">
        <v>139</v>
      </c>
      <c r="C607" s="31" t="s">
        <v>558</v>
      </c>
      <c r="D607" s="31" t="s">
        <v>522</v>
      </c>
      <c r="E607" s="31" t="s">
        <v>465</v>
      </c>
      <c r="F607" s="31" t="s">
        <v>320</v>
      </c>
      <c r="G607" s="31"/>
      <c r="H607" s="28">
        <f>H608</f>
        <v>656</v>
      </c>
      <c r="I607" s="28">
        <f>I608</f>
        <v>656</v>
      </c>
      <c r="J607" s="28">
        <f>J608</f>
        <v>655.9</v>
      </c>
      <c r="K607" s="45">
        <f t="shared" si="104"/>
        <v>99.98475609756098</v>
      </c>
      <c r="M607" s="33">
        <f t="shared" si="106"/>
        <v>0.10000000000002274</v>
      </c>
      <c r="N607" s="33">
        <f t="shared" si="107"/>
        <v>0</v>
      </c>
    </row>
    <row r="608" spans="1:14" s="6" customFormat="1" ht="36" customHeight="1">
      <c r="A608" s="29"/>
      <c r="B608" s="30" t="s">
        <v>623</v>
      </c>
      <c r="C608" s="31" t="s">
        <v>558</v>
      </c>
      <c r="D608" s="31" t="s">
        <v>522</v>
      </c>
      <c r="E608" s="31" t="s">
        <v>465</v>
      </c>
      <c r="F608" s="31" t="s">
        <v>320</v>
      </c>
      <c r="G608" s="31" t="s">
        <v>447</v>
      </c>
      <c r="H608" s="28">
        <v>656</v>
      </c>
      <c r="I608" s="28">
        <v>656</v>
      </c>
      <c r="J608" s="28">
        <v>655.9</v>
      </c>
      <c r="K608" s="45">
        <f t="shared" si="104"/>
        <v>99.98475609756098</v>
      </c>
      <c r="M608" s="33">
        <f t="shared" si="106"/>
        <v>0.10000000000002274</v>
      </c>
      <c r="N608" s="33">
        <f t="shared" si="107"/>
        <v>0</v>
      </c>
    </row>
    <row r="609" spans="1:14" s="6" customFormat="1" ht="30.75" customHeight="1">
      <c r="A609" s="29"/>
      <c r="B609" s="30" t="s">
        <v>141</v>
      </c>
      <c r="C609" s="31" t="s">
        <v>558</v>
      </c>
      <c r="D609" s="31" t="s">
        <v>522</v>
      </c>
      <c r="E609" s="31" t="s">
        <v>465</v>
      </c>
      <c r="F609" s="31" t="s">
        <v>321</v>
      </c>
      <c r="G609" s="31"/>
      <c r="H609" s="28">
        <f>H610</f>
        <v>30588.3</v>
      </c>
      <c r="I609" s="28">
        <f>I610</f>
        <v>30588.3</v>
      </c>
      <c r="J609" s="28">
        <f>J610</f>
        <v>30372.7</v>
      </c>
      <c r="K609" s="45">
        <f t="shared" si="104"/>
        <v>99.29515533717141</v>
      </c>
      <c r="M609" s="33">
        <f t="shared" si="106"/>
        <v>215.59999999999854</v>
      </c>
      <c r="N609" s="33">
        <f t="shared" si="107"/>
        <v>0</v>
      </c>
    </row>
    <row r="610" spans="1:14" s="6" customFormat="1" ht="33" customHeight="1">
      <c r="A610" s="29"/>
      <c r="B610" s="30" t="s">
        <v>623</v>
      </c>
      <c r="C610" s="31" t="s">
        <v>558</v>
      </c>
      <c r="D610" s="31" t="s">
        <v>522</v>
      </c>
      <c r="E610" s="31" t="s">
        <v>465</v>
      </c>
      <c r="F610" s="31" t="s">
        <v>321</v>
      </c>
      <c r="G610" s="31" t="s">
        <v>447</v>
      </c>
      <c r="H610" s="28">
        <v>30588.3</v>
      </c>
      <c r="I610" s="28">
        <v>30588.3</v>
      </c>
      <c r="J610" s="28">
        <v>30372.7</v>
      </c>
      <c r="K610" s="45">
        <f t="shared" si="104"/>
        <v>99.29515533717141</v>
      </c>
      <c r="M610" s="33">
        <f t="shared" si="106"/>
        <v>215.59999999999854</v>
      </c>
      <c r="N610" s="33">
        <f t="shared" si="107"/>
        <v>0</v>
      </c>
    </row>
    <row r="611" spans="1:14" s="6" customFormat="1" ht="16.5" customHeight="1">
      <c r="A611" s="29"/>
      <c r="B611" s="30" t="s">
        <v>26</v>
      </c>
      <c r="C611" s="31" t="s">
        <v>558</v>
      </c>
      <c r="D611" s="31" t="s">
        <v>522</v>
      </c>
      <c r="E611" s="31" t="s">
        <v>465</v>
      </c>
      <c r="F611" s="31" t="s">
        <v>477</v>
      </c>
      <c r="G611" s="31"/>
      <c r="H611" s="28">
        <f>SUM(H612,H616)</f>
        <v>19782.499999999996</v>
      </c>
      <c r="I611" s="28">
        <f>SUM(I612,I616)</f>
        <v>19782.499999999996</v>
      </c>
      <c r="J611" s="28">
        <f>SUM(J612,J616)</f>
        <v>19640.799999999996</v>
      </c>
      <c r="K611" s="45">
        <f t="shared" si="104"/>
        <v>99.28371035005686</v>
      </c>
      <c r="M611" s="33">
        <f t="shared" si="106"/>
        <v>141.70000000000073</v>
      </c>
      <c r="N611" s="33">
        <f t="shared" si="107"/>
        <v>0</v>
      </c>
    </row>
    <row r="612" spans="1:14" s="6" customFormat="1" ht="34.5">
      <c r="A612" s="29"/>
      <c r="B612" s="30" t="s">
        <v>322</v>
      </c>
      <c r="C612" s="31" t="s">
        <v>558</v>
      </c>
      <c r="D612" s="31" t="s">
        <v>522</v>
      </c>
      <c r="E612" s="31" t="s">
        <v>465</v>
      </c>
      <c r="F612" s="31" t="s">
        <v>347</v>
      </c>
      <c r="G612" s="31"/>
      <c r="H612" s="28">
        <f>H613</f>
        <v>17367.899999999998</v>
      </c>
      <c r="I612" s="28">
        <f>I613</f>
        <v>17367.899999999998</v>
      </c>
      <c r="J612" s="28">
        <f>J613</f>
        <v>17226.699999999997</v>
      </c>
      <c r="K612" s="45">
        <f t="shared" si="104"/>
        <v>99.1870059132077</v>
      </c>
      <c r="M612" s="33">
        <f t="shared" si="106"/>
        <v>141.20000000000073</v>
      </c>
      <c r="N612" s="33">
        <f t="shared" si="107"/>
        <v>0</v>
      </c>
    </row>
    <row r="613" spans="1:14" s="6" customFormat="1" ht="36.75" customHeight="1">
      <c r="A613" s="29"/>
      <c r="B613" s="30" t="s">
        <v>323</v>
      </c>
      <c r="C613" s="31" t="s">
        <v>558</v>
      </c>
      <c r="D613" s="31" t="s">
        <v>522</v>
      </c>
      <c r="E613" s="31" t="s">
        <v>465</v>
      </c>
      <c r="F613" s="31" t="s">
        <v>324</v>
      </c>
      <c r="G613" s="31"/>
      <c r="H613" s="28">
        <f>SUM(H614:H615)</f>
        <v>17367.899999999998</v>
      </c>
      <c r="I613" s="28">
        <f>SUM(I614:I615)</f>
        <v>17367.899999999998</v>
      </c>
      <c r="J613" s="28">
        <f>SUM(J614:J615)</f>
        <v>17226.699999999997</v>
      </c>
      <c r="K613" s="45">
        <f t="shared" si="104"/>
        <v>99.1870059132077</v>
      </c>
      <c r="M613" s="33">
        <f t="shared" si="106"/>
        <v>141.20000000000073</v>
      </c>
      <c r="N613" s="33">
        <f t="shared" si="107"/>
        <v>0</v>
      </c>
    </row>
    <row r="614" spans="1:14" s="6" customFormat="1" ht="15.75" customHeight="1">
      <c r="A614" s="29"/>
      <c r="B614" s="30" t="s">
        <v>441</v>
      </c>
      <c r="C614" s="31" t="s">
        <v>558</v>
      </c>
      <c r="D614" s="31" t="s">
        <v>522</v>
      </c>
      <c r="E614" s="31" t="s">
        <v>465</v>
      </c>
      <c r="F614" s="31" t="s">
        <v>324</v>
      </c>
      <c r="G614" s="31" t="s">
        <v>442</v>
      </c>
      <c r="H614" s="28">
        <v>17141.3</v>
      </c>
      <c r="I614" s="28">
        <v>17141.3</v>
      </c>
      <c r="J614" s="28">
        <v>17000.1</v>
      </c>
      <c r="K614" s="45">
        <f t="shared" si="104"/>
        <v>99.176258510148</v>
      </c>
      <c r="M614" s="33">
        <f t="shared" si="106"/>
        <v>141.20000000000073</v>
      </c>
      <c r="N614" s="33">
        <f t="shared" si="107"/>
        <v>0</v>
      </c>
    </row>
    <row r="615" spans="1:14" s="6" customFormat="1" ht="20.25" customHeight="1">
      <c r="A615" s="29"/>
      <c r="B615" s="30" t="s">
        <v>310</v>
      </c>
      <c r="C615" s="31" t="s">
        <v>558</v>
      </c>
      <c r="D615" s="31" t="s">
        <v>522</v>
      </c>
      <c r="E615" s="31" t="s">
        <v>465</v>
      </c>
      <c r="F615" s="31" t="s">
        <v>324</v>
      </c>
      <c r="G615" s="31" t="s">
        <v>476</v>
      </c>
      <c r="H615" s="28">
        <v>226.6</v>
      </c>
      <c r="I615" s="28">
        <v>226.6</v>
      </c>
      <c r="J615" s="28">
        <v>226.6</v>
      </c>
      <c r="K615" s="45">
        <f t="shared" si="104"/>
        <v>100</v>
      </c>
      <c r="M615" s="33">
        <f t="shared" si="106"/>
        <v>0</v>
      </c>
      <c r="N615" s="33">
        <f t="shared" si="107"/>
        <v>0</v>
      </c>
    </row>
    <row r="616" spans="1:14" s="6" customFormat="1" ht="51.75">
      <c r="A616" s="29"/>
      <c r="B616" s="30" t="s">
        <v>486</v>
      </c>
      <c r="C616" s="31" t="s">
        <v>558</v>
      </c>
      <c r="D616" s="31" t="s">
        <v>522</v>
      </c>
      <c r="E616" s="31" t="s">
        <v>465</v>
      </c>
      <c r="F616" s="31" t="s">
        <v>364</v>
      </c>
      <c r="G616" s="31"/>
      <c r="H616" s="28">
        <f>H617+H618</f>
        <v>2414.6</v>
      </c>
      <c r="I616" s="28">
        <f>I617+I618</f>
        <v>2414.6</v>
      </c>
      <c r="J616" s="28">
        <f>J617+J618</f>
        <v>2414.1</v>
      </c>
      <c r="K616" s="45">
        <f t="shared" si="104"/>
        <v>99.97929263646152</v>
      </c>
      <c r="M616" s="33">
        <f t="shared" si="106"/>
        <v>0.5</v>
      </c>
      <c r="N616" s="33">
        <f t="shared" si="107"/>
        <v>0</v>
      </c>
    </row>
    <row r="617" spans="1:14" s="6" customFormat="1" ht="17.25" customHeight="1">
      <c r="A617" s="29"/>
      <c r="B617" s="30" t="s">
        <v>441</v>
      </c>
      <c r="C617" s="31" t="s">
        <v>558</v>
      </c>
      <c r="D617" s="31" t="s">
        <v>522</v>
      </c>
      <c r="E617" s="31" t="s">
        <v>465</v>
      </c>
      <c r="F617" s="31" t="s">
        <v>364</v>
      </c>
      <c r="G617" s="31" t="s">
        <v>442</v>
      </c>
      <c r="H617" s="28">
        <v>2286.4</v>
      </c>
      <c r="I617" s="28">
        <v>2286.4</v>
      </c>
      <c r="J617" s="28">
        <v>2285.9</v>
      </c>
      <c r="K617" s="45">
        <f t="shared" si="104"/>
        <v>99.97813156053184</v>
      </c>
      <c r="M617" s="33">
        <f t="shared" si="106"/>
        <v>0.5</v>
      </c>
      <c r="N617" s="33">
        <f t="shared" si="107"/>
        <v>0</v>
      </c>
    </row>
    <row r="618" spans="1:14" s="6" customFormat="1" ht="17.25" customHeight="1">
      <c r="A618" s="29"/>
      <c r="B618" s="30" t="s">
        <v>310</v>
      </c>
      <c r="C618" s="31" t="s">
        <v>558</v>
      </c>
      <c r="D618" s="31" t="s">
        <v>522</v>
      </c>
      <c r="E618" s="31" t="s">
        <v>465</v>
      </c>
      <c r="F618" s="31" t="s">
        <v>364</v>
      </c>
      <c r="G618" s="31" t="s">
        <v>476</v>
      </c>
      <c r="H618" s="28">
        <v>128.2</v>
      </c>
      <c r="I618" s="28">
        <v>128.2</v>
      </c>
      <c r="J618" s="28">
        <v>128.2</v>
      </c>
      <c r="K618" s="45">
        <f t="shared" si="104"/>
        <v>100</v>
      </c>
      <c r="M618" s="33">
        <f t="shared" si="106"/>
        <v>0</v>
      </c>
      <c r="N618" s="33">
        <f t="shared" si="107"/>
        <v>0</v>
      </c>
    </row>
    <row r="619" spans="1:14" s="6" customFormat="1" ht="18.75" customHeight="1">
      <c r="A619" s="29"/>
      <c r="B619" s="30" t="s">
        <v>111</v>
      </c>
      <c r="C619" s="31" t="s">
        <v>558</v>
      </c>
      <c r="D619" s="31" t="s">
        <v>522</v>
      </c>
      <c r="E619" s="31" t="s">
        <v>465</v>
      </c>
      <c r="F619" s="31" t="s">
        <v>479</v>
      </c>
      <c r="G619" s="31"/>
      <c r="H619" s="28">
        <f>SUM(H623,H620,H626,H629,H632,H635,H637)</f>
        <v>68210.7</v>
      </c>
      <c r="I619" s="28">
        <f>SUM(I623,I620,I626,I629,I632,I635,I637)</f>
        <v>68210.7</v>
      </c>
      <c r="J619" s="28">
        <f>SUM(J623,J620,J626,J629,J632,J635,J637)</f>
        <v>65969</v>
      </c>
      <c r="K619" s="45">
        <f t="shared" si="104"/>
        <v>96.71356546700152</v>
      </c>
      <c r="L619" s="32"/>
      <c r="M619" s="33">
        <f t="shared" si="106"/>
        <v>2241.699999999997</v>
      </c>
      <c r="N619" s="33">
        <f t="shared" si="107"/>
        <v>0</v>
      </c>
    </row>
    <row r="620" spans="1:14" s="6" customFormat="1" ht="50.25" customHeight="1">
      <c r="A620" s="29"/>
      <c r="B620" s="46" t="s">
        <v>485</v>
      </c>
      <c r="C620" s="31" t="s">
        <v>558</v>
      </c>
      <c r="D620" s="31" t="s">
        <v>522</v>
      </c>
      <c r="E620" s="31" t="s">
        <v>465</v>
      </c>
      <c r="F620" s="31" t="s">
        <v>589</v>
      </c>
      <c r="G620" s="31"/>
      <c r="H620" s="28">
        <f>SUM(H621:H622)</f>
        <v>33095</v>
      </c>
      <c r="I620" s="28">
        <f>SUM(I621:I622)</f>
        <v>33095</v>
      </c>
      <c r="J620" s="28">
        <f>SUM(J621:J622)</f>
        <v>32540</v>
      </c>
      <c r="K620" s="45">
        <f t="shared" si="104"/>
        <v>98.32300951805409</v>
      </c>
      <c r="M620" s="33">
        <f t="shared" si="106"/>
        <v>555</v>
      </c>
      <c r="N620" s="33">
        <f t="shared" si="107"/>
        <v>0</v>
      </c>
    </row>
    <row r="621" spans="1:14" s="6" customFormat="1" ht="16.5" customHeight="1">
      <c r="A621" s="29"/>
      <c r="B621" s="30" t="s">
        <v>441</v>
      </c>
      <c r="C621" s="31" t="s">
        <v>558</v>
      </c>
      <c r="D621" s="31" t="s">
        <v>522</v>
      </c>
      <c r="E621" s="31" t="s">
        <v>465</v>
      </c>
      <c r="F621" s="31" t="s">
        <v>589</v>
      </c>
      <c r="G621" s="31" t="s">
        <v>442</v>
      </c>
      <c r="H621" s="28">
        <v>30310.4</v>
      </c>
      <c r="I621" s="28">
        <v>30310.4</v>
      </c>
      <c r="J621" s="28">
        <v>29761.9</v>
      </c>
      <c r="K621" s="45">
        <f t="shared" si="104"/>
        <v>98.19039009712837</v>
      </c>
      <c r="M621" s="33">
        <f t="shared" si="106"/>
        <v>548.5</v>
      </c>
      <c r="N621" s="33">
        <f t="shared" si="107"/>
        <v>0</v>
      </c>
    </row>
    <row r="622" spans="1:14" s="6" customFormat="1" ht="16.5" customHeight="1">
      <c r="A622" s="29"/>
      <c r="B622" s="30" t="s">
        <v>310</v>
      </c>
      <c r="C622" s="31" t="s">
        <v>558</v>
      </c>
      <c r="D622" s="31" t="s">
        <v>522</v>
      </c>
      <c r="E622" s="31" t="s">
        <v>465</v>
      </c>
      <c r="F622" s="31" t="s">
        <v>589</v>
      </c>
      <c r="G622" s="31" t="s">
        <v>476</v>
      </c>
      <c r="H622" s="28">
        <v>2784.6</v>
      </c>
      <c r="I622" s="28">
        <v>2784.6</v>
      </c>
      <c r="J622" s="28">
        <v>2778.1</v>
      </c>
      <c r="K622" s="45">
        <f t="shared" si="104"/>
        <v>99.76657329598507</v>
      </c>
      <c r="M622" s="33">
        <f t="shared" si="106"/>
        <v>6.5</v>
      </c>
      <c r="N622" s="33">
        <f t="shared" si="107"/>
        <v>0</v>
      </c>
    </row>
    <row r="623" spans="1:14" s="6" customFormat="1" ht="51.75">
      <c r="A623" s="29"/>
      <c r="B623" s="30" t="s">
        <v>325</v>
      </c>
      <c r="C623" s="31" t="s">
        <v>558</v>
      </c>
      <c r="D623" s="31" t="s">
        <v>522</v>
      </c>
      <c r="E623" s="31" t="s">
        <v>465</v>
      </c>
      <c r="F623" s="31" t="s">
        <v>163</v>
      </c>
      <c r="G623" s="31"/>
      <c r="H623" s="28">
        <f>H624+H625</f>
        <v>7897.2</v>
      </c>
      <c r="I623" s="28">
        <f>I624+I625</f>
        <v>7897.2</v>
      </c>
      <c r="J623" s="28">
        <f>J624+J625</f>
        <v>7424.6</v>
      </c>
      <c r="K623" s="45">
        <f t="shared" si="104"/>
        <v>94.01560046598794</v>
      </c>
      <c r="M623" s="33">
        <f t="shared" si="106"/>
        <v>472.59999999999945</v>
      </c>
      <c r="N623" s="33">
        <f t="shared" si="107"/>
        <v>0</v>
      </c>
    </row>
    <row r="624" spans="1:14" s="6" customFormat="1" ht="15.75" customHeight="1">
      <c r="A624" s="29"/>
      <c r="B624" s="30" t="s">
        <v>441</v>
      </c>
      <c r="C624" s="31" t="s">
        <v>558</v>
      </c>
      <c r="D624" s="31" t="s">
        <v>522</v>
      </c>
      <c r="E624" s="31" t="s">
        <v>465</v>
      </c>
      <c r="F624" s="31" t="s">
        <v>163</v>
      </c>
      <c r="G624" s="31" t="s">
        <v>442</v>
      </c>
      <c r="H624" s="28">
        <v>6013.4</v>
      </c>
      <c r="I624" s="28">
        <v>6013.4</v>
      </c>
      <c r="J624" s="28">
        <v>5604.6</v>
      </c>
      <c r="K624" s="45">
        <f t="shared" si="104"/>
        <v>93.20184920344565</v>
      </c>
      <c r="M624" s="33">
        <f t="shared" si="106"/>
        <v>408.7999999999993</v>
      </c>
      <c r="N624" s="33">
        <f t="shared" si="107"/>
        <v>0</v>
      </c>
    </row>
    <row r="625" spans="1:14" s="6" customFormat="1" ht="15.75" customHeight="1">
      <c r="A625" s="29"/>
      <c r="B625" s="30" t="s">
        <v>310</v>
      </c>
      <c r="C625" s="31" t="s">
        <v>558</v>
      </c>
      <c r="D625" s="31" t="s">
        <v>522</v>
      </c>
      <c r="E625" s="31" t="s">
        <v>465</v>
      </c>
      <c r="F625" s="31" t="s">
        <v>163</v>
      </c>
      <c r="G625" s="31" t="s">
        <v>476</v>
      </c>
      <c r="H625" s="28">
        <v>1883.8</v>
      </c>
      <c r="I625" s="28">
        <v>1883.8</v>
      </c>
      <c r="J625" s="28">
        <v>1820</v>
      </c>
      <c r="K625" s="45">
        <f t="shared" si="104"/>
        <v>96.61322858052873</v>
      </c>
      <c r="M625" s="33">
        <f t="shared" si="106"/>
        <v>63.799999999999955</v>
      </c>
      <c r="N625" s="33">
        <f t="shared" si="107"/>
        <v>0</v>
      </c>
    </row>
    <row r="626" spans="1:14" s="6" customFormat="1" ht="51.75">
      <c r="A626" s="29"/>
      <c r="B626" s="30" t="s">
        <v>326</v>
      </c>
      <c r="C626" s="31" t="s">
        <v>558</v>
      </c>
      <c r="D626" s="31" t="s">
        <v>522</v>
      </c>
      <c r="E626" s="31" t="s">
        <v>465</v>
      </c>
      <c r="F626" s="31" t="s">
        <v>118</v>
      </c>
      <c r="G626" s="31"/>
      <c r="H626" s="28">
        <f>H627+H628</f>
        <v>8550</v>
      </c>
      <c r="I626" s="28">
        <f>I627+I628</f>
        <v>8550</v>
      </c>
      <c r="J626" s="28">
        <f>J627+J628</f>
        <v>8497.2</v>
      </c>
      <c r="K626" s="45">
        <f t="shared" si="104"/>
        <v>99.3824561403509</v>
      </c>
      <c r="M626" s="33">
        <f t="shared" si="106"/>
        <v>52.79999999999927</v>
      </c>
      <c r="N626" s="33">
        <f t="shared" si="107"/>
        <v>0</v>
      </c>
    </row>
    <row r="627" spans="1:14" s="6" customFormat="1" ht="18.75">
      <c r="A627" s="29"/>
      <c r="B627" s="30" t="s">
        <v>441</v>
      </c>
      <c r="C627" s="31" t="s">
        <v>558</v>
      </c>
      <c r="D627" s="31" t="s">
        <v>522</v>
      </c>
      <c r="E627" s="31" t="s">
        <v>465</v>
      </c>
      <c r="F627" s="31" t="s">
        <v>118</v>
      </c>
      <c r="G627" s="31" t="s">
        <v>442</v>
      </c>
      <c r="H627" s="28">
        <v>8500</v>
      </c>
      <c r="I627" s="28">
        <v>8500</v>
      </c>
      <c r="J627" s="28">
        <v>8447.2</v>
      </c>
      <c r="K627" s="45">
        <f t="shared" si="104"/>
        <v>99.37882352941178</v>
      </c>
      <c r="M627" s="33">
        <f t="shared" si="106"/>
        <v>52.79999999999927</v>
      </c>
      <c r="N627" s="33">
        <f t="shared" si="107"/>
        <v>0</v>
      </c>
    </row>
    <row r="628" spans="1:14" s="6" customFormat="1" ht="19.5" customHeight="1">
      <c r="A628" s="29"/>
      <c r="B628" s="30" t="s">
        <v>310</v>
      </c>
      <c r="C628" s="31" t="s">
        <v>558</v>
      </c>
      <c r="D628" s="31" t="s">
        <v>522</v>
      </c>
      <c r="E628" s="31" t="s">
        <v>465</v>
      </c>
      <c r="F628" s="31" t="s">
        <v>118</v>
      </c>
      <c r="G628" s="31" t="s">
        <v>476</v>
      </c>
      <c r="H628" s="28">
        <v>50</v>
      </c>
      <c r="I628" s="28">
        <v>50</v>
      </c>
      <c r="J628" s="28">
        <v>50</v>
      </c>
      <c r="K628" s="45">
        <f t="shared" si="104"/>
        <v>100</v>
      </c>
      <c r="M628" s="33">
        <f t="shared" si="106"/>
        <v>0</v>
      </c>
      <c r="N628" s="33">
        <f t="shared" si="107"/>
        <v>0</v>
      </c>
    </row>
    <row r="629" spans="1:14" s="6" customFormat="1" ht="34.5">
      <c r="A629" s="29"/>
      <c r="B629" s="30" t="s">
        <v>179</v>
      </c>
      <c r="C629" s="31" t="s">
        <v>558</v>
      </c>
      <c r="D629" s="31" t="s">
        <v>522</v>
      </c>
      <c r="E629" s="31" t="s">
        <v>465</v>
      </c>
      <c r="F629" s="31" t="s">
        <v>116</v>
      </c>
      <c r="G629" s="31"/>
      <c r="H629" s="28">
        <f>H630+H631</f>
        <v>1271.2</v>
      </c>
      <c r="I629" s="28">
        <f>I630+I631</f>
        <v>1271.2</v>
      </c>
      <c r="J629" s="28">
        <f>J630+J631</f>
        <v>1250.8</v>
      </c>
      <c r="K629" s="45">
        <f t="shared" si="104"/>
        <v>98.39521711768407</v>
      </c>
      <c r="M629" s="33">
        <f t="shared" si="106"/>
        <v>20.40000000000009</v>
      </c>
      <c r="N629" s="33">
        <f t="shared" si="107"/>
        <v>0</v>
      </c>
    </row>
    <row r="630" spans="1:14" s="6" customFormat="1" ht="17.25" customHeight="1">
      <c r="A630" s="29"/>
      <c r="B630" s="30" t="s">
        <v>441</v>
      </c>
      <c r="C630" s="31" t="s">
        <v>558</v>
      </c>
      <c r="D630" s="31" t="s">
        <v>522</v>
      </c>
      <c r="E630" s="31" t="s">
        <v>465</v>
      </c>
      <c r="F630" s="31" t="s">
        <v>116</v>
      </c>
      <c r="G630" s="31" t="s">
        <v>442</v>
      </c>
      <c r="H630" s="28">
        <v>898.2</v>
      </c>
      <c r="I630" s="28">
        <v>898.2</v>
      </c>
      <c r="J630" s="28">
        <v>877.8</v>
      </c>
      <c r="K630" s="45">
        <f t="shared" si="104"/>
        <v>97.72879091516366</v>
      </c>
      <c r="M630" s="33">
        <f t="shared" si="106"/>
        <v>20.40000000000009</v>
      </c>
      <c r="N630" s="33">
        <f t="shared" si="107"/>
        <v>0</v>
      </c>
    </row>
    <row r="631" spans="1:14" s="6" customFormat="1" ht="17.25" customHeight="1">
      <c r="A631" s="29"/>
      <c r="B631" s="30" t="s">
        <v>310</v>
      </c>
      <c r="C631" s="31" t="s">
        <v>558</v>
      </c>
      <c r="D631" s="31" t="s">
        <v>522</v>
      </c>
      <c r="E631" s="31" t="s">
        <v>465</v>
      </c>
      <c r="F631" s="31" t="s">
        <v>116</v>
      </c>
      <c r="G631" s="31" t="s">
        <v>476</v>
      </c>
      <c r="H631" s="28">
        <v>373</v>
      </c>
      <c r="I631" s="28">
        <v>373</v>
      </c>
      <c r="J631" s="28">
        <v>373</v>
      </c>
      <c r="K631" s="45">
        <f t="shared" si="104"/>
        <v>100</v>
      </c>
      <c r="M631" s="33">
        <f t="shared" si="106"/>
        <v>0</v>
      </c>
      <c r="N631" s="33">
        <f t="shared" si="107"/>
        <v>0</v>
      </c>
    </row>
    <row r="632" spans="1:14" s="6" customFormat="1" ht="69">
      <c r="A632" s="29"/>
      <c r="B632" s="30" t="s">
        <v>390</v>
      </c>
      <c r="C632" s="31" t="s">
        <v>558</v>
      </c>
      <c r="D632" s="31" t="s">
        <v>522</v>
      </c>
      <c r="E632" s="31" t="s">
        <v>465</v>
      </c>
      <c r="F632" s="31" t="s">
        <v>389</v>
      </c>
      <c r="G632" s="31"/>
      <c r="H632" s="28">
        <f>SUM(H633:H634)</f>
        <v>16912.300000000003</v>
      </c>
      <c r="I632" s="28">
        <f>SUM(I633:I634)</f>
        <v>16912.300000000003</v>
      </c>
      <c r="J632" s="28">
        <f>SUM(J633:J634)</f>
        <v>15796.4</v>
      </c>
      <c r="K632" s="45">
        <f t="shared" si="104"/>
        <v>93.40184362860165</v>
      </c>
      <c r="M632" s="33">
        <f t="shared" si="106"/>
        <v>1115.9000000000033</v>
      </c>
      <c r="N632" s="33">
        <f t="shared" si="107"/>
        <v>0</v>
      </c>
    </row>
    <row r="633" spans="1:14" s="6" customFormat="1" ht="15.75" customHeight="1">
      <c r="A633" s="29"/>
      <c r="B633" s="30" t="s">
        <v>441</v>
      </c>
      <c r="C633" s="31" t="s">
        <v>558</v>
      </c>
      <c r="D633" s="31" t="s">
        <v>522</v>
      </c>
      <c r="E633" s="31" t="s">
        <v>465</v>
      </c>
      <c r="F633" s="31" t="s">
        <v>389</v>
      </c>
      <c r="G633" s="31" t="s">
        <v>442</v>
      </c>
      <c r="H633" s="28">
        <f>15297.1+62.2</f>
        <v>15359.300000000001</v>
      </c>
      <c r="I633" s="28">
        <f>15297.1+62.2</f>
        <v>15359.300000000001</v>
      </c>
      <c r="J633" s="28">
        <v>14328.3</v>
      </c>
      <c r="K633" s="45">
        <f t="shared" si="104"/>
        <v>93.28745450639026</v>
      </c>
      <c r="M633" s="33">
        <f t="shared" si="106"/>
        <v>1031.0000000000018</v>
      </c>
      <c r="N633" s="33">
        <f t="shared" si="107"/>
        <v>0</v>
      </c>
    </row>
    <row r="634" spans="1:14" s="6" customFormat="1" ht="18" customHeight="1">
      <c r="A634" s="29"/>
      <c r="B634" s="30" t="s">
        <v>310</v>
      </c>
      <c r="C634" s="31" t="s">
        <v>558</v>
      </c>
      <c r="D634" s="31" t="s">
        <v>522</v>
      </c>
      <c r="E634" s="31" t="s">
        <v>465</v>
      </c>
      <c r="F634" s="31" t="s">
        <v>389</v>
      </c>
      <c r="G634" s="31" t="s">
        <v>476</v>
      </c>
      <c r="H634" s="28">
        <f>1615.2-62.2</f>
        <v>1553</v>
      </c>
      <c r="I634" s="28">
        <f>1615.2-62.2</f>
        <v>1553</v>
      </c>
      <c r="J634" s="28">
        <v>1468.1</v>
      </c>
      <c r="K634" s="45">
        <f t="shared" si="104"/>
        <v>94.5331616226658</v>
      </c>
      <c r="M634" s="33">
        <f t="shared" si="106"/>
        <v>84.90000000000009</v>
      </c>
      <c r="N634" s="33">
        <f t="shared" si="107"/>
        <v>0</v>
      </c>
    </row>
    <row r="635" spans="1:14" s="6" customFormat="1" ht="51.75">
      <c r="A635" s="29"/>
      <c r="B635" s="30" t="s">
        <v>327</v>
      </c>
      <c r="C635" s="31" t="s">
        <v>558</v>
      </c>
      <c r="D635" s="31" t="s">
        <v>522</v>
      </c>
      <c r="E635" s="31" t="s">
        <v>465</v>
      </c>
      <c r="F635" s="31" t="s">
        <v>328</v>
      </c>
      <c r="G635" s="31"/>
      <c r="H635" s="28">
        <f>H636</f>
        <v>125</v>
      </c>
      <c r="I635" s="28">
        <f>I636</f>
        <v>125</v>
      </c>
      <c r="J635" s="28">
        <f>J636</f>
        <v>100</v>
      </c>
      <c r="K635" s="45">
        <f t="shared" si="104"/>
        <v>80</v>
      </c>
      <c r="M635" s="33">
        <f t="shared" si="106"/>
        <v>25</v>
      </c>
      <c r="N635" s="33">
        <f t="shared" si="107"/>
        <v>0</v>
      </c>
    </row>
    <row r="636" spans="1:14" s="6" customFormat="1" ht="15.75" customHeight="1">
      <c r="A636" s="29"/>
      <c r="B636" s="30" t="s">
        <v>441</v>
      </c>
      <c r="C636" s="31" t="s">
        <v>558</v>
      </c>
      <c r="D636" s="31" t="s">
        <v>522</v>
      </c>
      <c r="E636" s="31" t="s">
        <v>465</v>
      </c>
      <c r="F636" s="31" t="s">
        <v>328</v>
      </c>
      <c r="G636" s="31" t="s">
        <v>442</v>
      </c>
      <c r="H636" s="28">
        <v>125</v>
      </c>
      <c r="I636" s="28">
        <v>125</v>
      </c>
      <c r="J636" s="28">
        <v>100</v>
      </c>
      <c r="K636" s="45">
        <f t="shared" si="104"/>
        <v>80</v>
      </c>
      <c r="M636" s="33">
        <f t="shared" si="106"/>
        <v>25</v>
      </c>
      <c r="N636" s="33">
        <f t="shared" si="107"/>
        <v>0</v>
      </c>
    </row>
    <row r="637" spans="1:14" s="6" customFormat="1" ht="51.75">
      <c r="A637" s="29"/>
      <c r="B637" s="30" t="s">
        <v>329</v>
      </c>
      <c r="C637" s="31" t="s">
        <v>558</v>
      </c>
      <c r="D637" s="31" t="s">
        <v>522</v>
      </c>
      <c r="E637" s="31" t="s">
        <v>465</v>
      </c>
      <c r="F637" s="31" t="s">
        <v>330</v>
      </c>
      <c r="G637" s="31"/>
      <c r="H637" s="28">
        <f>H638</f>
        <v>360</v>
      </c>
      <c r="I637" s="28">
        <f>I638</f>
        <v>360</v>
      </c>
      <c r="J637" s="28">
        <f>J638</f>
        <v>360</v>
      </c>
      <c r="K637" s="45">
        <f t="shared" si="104"/>
        <v>100</v>
      </c>
      <c r="M637" s="33">
        <f t="shared" si="106"/>
        <v>0</v>
      </c>
      <c r="N637" s="33">
        <f t="shared" si="107"/>
        <v>0</v>
      </c>
    </row>
    <row r="638" spans="1:14" s="6" customFormat="1" ht="18" customHeight="1">
      <c r="A638" s="29"/>
      <c r="B638" s="30" t="s">
        <v>441</v>
      </c>
      <c r="C638" s="31" t="s">
        <v>558</v>
      </c>
      <c r="D638" s="31" t="s">
        <v>522</v>
      </c>
      <c r="E638" s="31" t="s">
        <v>465</v>
      </c>
      <c r="F638" s="31" t="s">
        <v>330</v>
      </c>
      <c r="G638" s="31" t="s">
        <v>442</v>
      </c>
      <c r="H638" s="28">
        <v>360</v>
      </c>
      <c r="I638" s="28">
        <v>360</v>
      </c>
      <c r="J638" s="28">
        <v>360</v>
      </c>
      <c r="K638" s="45">
        <f t="shared" si="104"/>
        <v>100</v>
      </c>
      <c r="M638" s="33">
        <f t="shared" si="106"/>
        <v>0</v>
      </c>
      <c r="N638" s="33">
        <f t="shared" si="107"/>
        <v>0</v>
      </c>
    </row>
    <row r="639" spans="1:14" s="6" customFormat="1" ht="34.5">
      <c r="A639" s="29"/>
      <c r="B639" s="30" t="s">
        <v>639</v>
      </c>
      <c r="C639" s="31" t="s">
        <v>558</v>
      </c>
      <c r="D639" s="31" t="s">
        <v>522</v>
      </c>
      <c r="E639" s="31" t="s">
        <v>465</v>
      </c>
      <c r="F639" s="31" t="s">
        <v>640</v>
      </c>
      <c r="G639" s="31"/>
      <c r="H639" s="28">
        <f>SUM(H641,H642)</f>
        <v>146.6</v>
      </c>
      <c r="I639" s="28">
        <f>SUM(I641,I642)</f>
        <v>146.6</v>
      </c>
      <c r="J639" s="28">
        <f>SUM(J641,J642)</f>
        <v>146.6</v>
      </c>
      <c r="K639" s="45">
        <f aca="true" t="shared" si="110" ref="K639:K702">J639*100/I639</f>
        <v>100</v>
      </c>
      <c r="M639" s="33">
        <f t="shared" si="106"/>
        <v>0</v>
      </c>
      <c r="N639" s="33">
        <f t="shared" si="107"/>
        <v>0</v>
      </c>
    </row>
    <row r="640" spans="1:14" s="6" customFormat="1" ht="37.5" customHeight="1" hidden="1">
      <c r="A640" s="29"/>
      <c r="B640" s="30" t="s">
        <v>641</v>
      </c>
      <c r="C640" s="31" t="s">
        <v>558</v>
      </c>
      <c r="D640" s="31" t="s">
        <v>522</v>
      </c>
      <c r="E640" s="31" t="s">
        <v>465</v>
      </c>
      <c r="F640" s="31" t="s">
        <v>642</v>
      </c>
      <c r="G640" s="31"/>
      <c r="H640" s="28">
        <f>H641</f>
        <v>0</v>
      </c>
      <c r="I640" s="28">
        <f>I641</f>
        <v>0</v>
      </c>
      <c r="J640" s="28">
        <f>J641</f>
        <v>0</v>
      </c>
      <c r="K640" s="45" t="e">
        <f t="shared" si="110"/>
        <v>#DIV/0!</v>
      </c>
      <c r="M640" s="33">
        <f t="shared" si="106"/>
        <v>0</v>
      </c>
      <c r="N640" s="33">
        <f t="shared" si="107"/>
        <v>0</v>
      </c>
    </row>
    <row r="641" spans="1:14" s="6" customFormat="1" ht="18.75" hidden="1">
      <c r="A641" s="29"/>
      <c r="B641" s="30" t="s">
        <v>441</v>
      </c>
      <c r="C641" s="31" t="s">
        <v>558</v>
      </c>
      <c r="D641" s="31" t="s">
        <v>522</v>
      </c>
      <c r="E641" s="31" t="s">
        <v>465</v>
      </c>
      <c r="F641" s="31" t="s">
        <v>642</v>
      </c>
      <c r="G641" s="31" t="s">
        <v>442</v>
      </c>
      <c r="H641" s="28"/>
      <c r="I641" s="28"/>
      <c r="J641" s="28"/>
      <c r="K641" s="45" t="e">
        <f t="shared" si="110"/>
        <v>#DIV/0!</v>
      </c>
      <c r="M641" s="33">
        <f t="shared" si="106"/>
        <v>0</v>
      </c>
      <c r="N641" s="33">
        <f t="shared" si="107"/>
        <v>0</v>
      </c>
    </row>
    <row r="642" spans="1:14" s="6" customFormat="1" ht="54.75" customHeight="1">
      <c r="A642" s="29"/>
      <c r="B642" s="30" t="s">
        <v>643</v>
      </c>
      <c r="C642" s="31" t="s">
        <v>558</v>
      </c>
      <c r="D642" s="31" t="s">
        <v>522</v>
      </c>
      <c r="E642" s="31" t="s">
        <v>465</v>
      </c>
      <c r="F642" s="31" t="s">
        <v>644</v>
      </c>
      <c r="G642" s="31"/>
      <c r="H642" s="28">
        <f aca="true" t="shared" si="111" ref="H642:J643">H643</f>
        <v>146.6</v>
      </c>
      <c r="I642" s="28">
        <f t="shared" si="111"/>
        <v>146.6</v>
      </c>
      <c r="J642" s="28">
        <f t="shared" si="111"/>
        <v>146.6</v>
      </c>
      <c r="K642" s="45">
        <f t="shared" si="110"/>
        <v>100</v>
      </c>
      <c r="M642" s="33">
        <f t="shared" si="106"/>
        <v>0</v>
      </c>
      <c r="N642" s="33">
        <f t="shared" si="107"/>
        <v>0</v>
      </c>
    </row>
    <row r="643" spans="1:14" s="6" customFormat="1" ht="34.5" customHeight="1">
      <c r="A643" s="29"/>
      <c r="B643" s="30" t="s">
        <v>645</v>
      </c>
      <c r="C643" s="31" t="s">
        <v>558</v>
      </c>
      <c r="D643" s="31" t="s">
        <v>522</v>
      </c>
      <c r="E643" s="31" t="s">
        <v>465</v>
      </c>
      <c r="F643" s="31" t="s">
        <v>646</v>
      </c>
      <c r="G643" s="31"/>
      <c r="H643" s="28">
        <f t="shared" si="111"/>
        <v>146.6</v>
      </c>
      <c r="I643" s="28">
        <f t="shared" si="111"/>
        <v>146.6</v>
      </c>
      <c r="J643" s="28">
        <f t="shared" si="111"/>
        <v>146.6</v>
      </c>
      <c r="K643" s="45">
        <f t="shared" si="110"/>
        <v>100</v>
      </c>
      <c r="M643" s="33">
        <f t="shared" si="106"/>
        <v>0</v>
      </c>
      <c r="N643" s="33">
        <f t="shared" si="107"/>
        <v>0</v>
      </c>
    </row>
    <row r="644" spans="1:14" s="6" customFormat="1" ht="14.25" customHeight="1">
      <c r="A644" s="29"/>
      <c r="B644" s="30" t="s">
        <v>441</v>
      </c>
      <c r="C644" s="31" t="s">
        <v>558</v>
      </c>
      <c r="D644" s="31" t="s">
        <v>522</v>
      </c>
      <c r="E644" s="31" t="s">
        <v>465</v>
      </c>
      <c r="F644" s="31" t="s">
        <v>646</v>
      </c>
      <c r="G644" s="31" t="s">
        <v>442</v>
      </c>
      <c r="H644" s="28">
        <v>146.6</v>
      </c>
      <c r="I644" s="28">
        <v>146.6</v>
      </c>
      <c r="J644" s="28">
        <v>146.6</v>
      </c>
      <c r="K644" s="45">
        <f t="shared" si="110"/>
        <v>100</v>
      </c>
      <c r="M644" s="33">
        <f t="shared" si="106"/>
        <v>0</v>
      </c>
      <c r="N644" s="33">
        <f t="shared" si="107"/>
        <v>0</v>
      </c>
    </row>
    <row r="645" spans="1:14" s="5" customFormat="1" ht="18.75">
      <c r="A645" s="29"/>
      <c r="B645" s="30" t="s">
        <v>490</v>
      </c>
      <c r="C645" s="31" t="s">
        <v>558</v>
      </c>
      <c r="D645" s="31" t="s">
        <v>470</v>
      </c>
      <c r="E645" s="31"/>
      <c r="F645" s="31"/>
      <c r="G645" s="31"/>
      <c r="H645" s="28">
        <f>SUM(H646,H668)</f>
        <v>20850.9</v>
      </c>
      <c r="I645" s="28">
        <f>SUM(I646,I668)</f>
        <v>20850.9</v>
      </c>
      <c r="J645" s="28">
        <f>SUM(J646,J668)</f>
        <v>19621.1</v>
      </c>
      <c r="K645" s="45">
        <f t="shared" si="110"/>
        <v>94.10193324988369</v>
      </c>
      <c r="M645" s="33">
        <f t="shared" si="106"/>
        <v>1229.800000000003</v>
      </c>
      <c r="N645" s="33">
        <f t="shared" si="107"/>
        <v>0</v>
      </c>
    </row>
    <row r="646" spans="1:14" s="5" customFormat="1" ht="18.75">
      <c r="A646" s="29"/>
      <c r="B646" s="30" t="s">
        <v>494</v>
      </c>
      <c r="C646" s="31" t="s">
        <v>558</v>
      </c>
      <c r="D646" s="31" t="s">
        <v>470</v>
      </c>
      <c r="E646" s="31" t="s">
        <v>419</v>
      </c>
      <c r="F646" s="31"/>
      <c r="G646" s="31"/>
      <c r="H646" s="28">
        <f>H647</f>
        <v>12560.3</v>
      </c>
      <c r="I646" s="28">
        <f>I647</f>
        <v>12560.3</v>
      </c>
      <c r="J646" s="28">
        <f>J647</f>
        <v>11914.8</v>
      </c>
      <c r="K646" s="45">
        <f t="shared" si="110"/>
        <v>94.8607915416033</v>
      </c>
      <c r="M646" s="33">
        <f t="shared" si="106"/>
        <v>645.5</v>
      </c>
      <c r="N646" s="33">
        <f t="shared" si="107"/>
        <v>0</v>
      </c>
    </row>
    <row r="647" spans="1:14" s="5" customFormat="1" ht="18.75">
      <c r="A647" s="29"/>
      <c r="B647" s="30" t="s">
        <v>495</v>
      </c>
      <c r="C647" s="31" t="s">
        <v>558</v>
      </c>
      <c r="D647" s="31" t="s">
        <v>470</v>
      </c>
      <c r="E647" s="31" t="s">
        <v>419</v>
      </c>
      <c r="F647" s="31" t="s">
        <v>496</v>
      </c>
      <c r="G647" s="31"/>
      <c r="H647" s="28">
        <f>SUM(H648,H651,H656,H659,H665,H662)</f>
        <v>12560.3</v>
      </c>
      <c r="I647" s="28">
        <f>SUM(I648,I651,I656,I659,I665,I662)</f>
        <v>12560.3</v>
      </c>
      <c r="J647" s="28">
        <f>SUM(J648,J651,J656,J659,J665,J662)</f>
        <v>11914.8</v>
      </c>
      <c r="K647" s="45">
        <f t="shared" si="110"/>
        <v>94.8607915416033</v>
      </c>
      <c r="M647" s="33">
        <f t="shared" si="106"/>
        <v>645.5</v>
      </c>
      <c r="N647" s="33">
        <f t="shared" si="107"/>
        <v>0</v>
      </c>
    </row>
    <row r="648" spans="1:14" s="5" customFormat="1" ht="105.75" customHeight="1">
      <c r="A648" s="29"/>
      <c r="B648" s="34" t="s">
        <v>635</v>
      </c>
      <c r="C648" s="31" t="s">
        <v>558</v>
      </c>
      <c r="D648" s="31" t="s">
        <v>470</v>
      </c>
      <c r="E648" s="31" t="s">
        <v>419</v>
      </c>
      <c r="F648" s="31" t="s">
        <v>593</v>
      </c>
      <c r="G648" s="31"/>
      <c r="H648" s="28">
        <f aca="true" t="shared" si="112" ref="H648:J649">H649</f>
        <v>3544</v>
      </c>
      <c r="I648" s="28">
        <f t="shared" si="112"/>
        <v>3544</v>
      </c>
      <c r="J648" s="28">
        <f t="shared" si="112"/>
        <v>3516</v>
      </c>
      <c r="K648" s="45">
        <f t="shared" si="110"/>
        <v>99.20993227990971</v>
      </c>
      <c r="M648" s="33">
        <f t="shared" si="106"/>
        <v>28</v>
      </c>
      <c r="N648" s="33">
        <f t="shared" si="107"/>
        <v>0</v>
      </c>
    </row>
    <row r="649" spans="1:14" s="5" customFormat="1" ht="105" customHeight="1">
      <c r="A649" s="29"/>
      <c r="B649" s="34" t="s">
        <v>594</v>
      </c>
      <c r="C649" s="31" t="s">
        <v>558</v>
      </c>
      <c r="D649" s="31" t="s">
        <v>470</v>
      </c>
      <c r="E649" s="31" t="s">
        <v>419</v>
      </c>
      <c r="F649" s="31" t="s">
        <v>595</v>
      </c>
      <c r="G649" s="31"/>
      <c r="H649" s="28">
        <f t="shared" si="112"/>
        <v>3544</v>
      </c>
      <c r="I649" s="28">
        <f t="shared" si="112"/>
        <v>3544</v>
      </c>
      <c r="J649" s="28">
        <f t="shared" si="112"/>
        <v>3516</v>
      </c>
      <c r="K649" s="45">
        <f t="shared" si="110"/>
        <v>99.20993227990971</v>
      </c>
      <c r="M649" s="33">
        <f t="shared" si="106"/>
        <v>28</v>
      </c>
      <c r="N649" s="33">
        <f t="shared" si="107"/>
        <v>0</v>
      </c>
    </row>
    <row r="650" spans="1:14" s="5" customFormat="1" ht="18.75" customHeight="1">
      <c r="A650" s="29"/>
      <c r="B650" s="30" t="s">
        <v>464</v>
      </c>
      <c r="C650" s="31" t="s">
        <v>558</v>
      </c>
      <c r="D650" s="31" t="s">
        <v>470</v>
      </c>
      <c r="E650" s="31" t="s">
        <v>419</v>
      </c>
      <c r="F650" s="31" t="s">
        <v>595</v>
      </c>
      <c r="G650" s="31" t="s">
        <v>463</v>
      </c>
      <c r="H650" s="28">
        <v>3544</v>
      </c>
      <c r="I650" s="28">
        <v>3544</v>
      </c>
      <c r="J650" s="28">
        <v>3516</v>
      </c>
      <c r="K650" s="45">
        <f t="shared" si="110"/>
        <v>99.20993227990971</v>
      </c>
      <c r="M650" s="33">
        <f aca="true" t="shared" si="113" ref="M650:M713">I650-J650</f>
        <v>28</v>
      </c>
      <c r="N650" s="33">
        <f aca="true" t="shared" si="114" ref="N650:N713">H650-I650</f>
        <v>0</v>
      </c>
    </row>
    <row r="651" spans="1:14" s="5" customFormat="1" ht="122.25" customHeight="1">
      <c r="A651" s="29"/>
      <c r="B651" s="34" t="s">
        <v>636</v>
      </c>
      <c r="C651" s="31" t="s">
        <v>558</v>
      </c>
      <c r="D651" s="31" t="s">
        <v>470</v>
      </c>
      <c r="E651" s="31" t="s">
        <v>419</v>
      </c>
      <c r="F651" s="31" t="s">
        <v>596</v>
      </c>
      <c r="G651" s="31"/>
      <c r="H651" s="28">
        <f>SUM(H652,H654)</f>
        <v>2839.8999999999996</v>
      </c>
      <c r="I651" s="28">
        <f>SUM(I652,I654)</f>
        <v>2839.8999999999996</v>
      </c>
      <c r="J651" s="28">
        <f>SUM(J652,J654)</f>
        <v>2837.7</v>
      </c>
      <c r="K651" s="45">
        <f t="shared" si="110"/>
        <v>99.92253248353816</v>
      </c>
      <c r="M651" s="33">
        <f t="shared" si="113"/>
        <v>2.199999999999818</v>
      </c>
      <c r="N651" s="33">
        <f t="shared" si="114"/>
        <v>0</v>
      </c>
    </row>
    <row r="652" spans="1:14" s="5" customFormat="1" ht="88.5" customHeight="1">
      <c r="A652" s="29"/>
      <c r="B652" s="34" t="s">
        <v>637</v>
      </c>
      <c r="C652" s="31" t="s">
        <v>558</v>
      </c>
      <c r="D652" s="31" t="s">
        <v>470</v>
      </c>
      <c r="E652" s="31" t="s">
        <v>419</v>
      </c>
      <c r="F652" s="31" t="s">
        <v>597</v>
      </c>
      <c r="G652" s="31"/>
      <c r="H652" s="28">
        <f>SUM(H653:H653)</f>
        <v>1133.1</v>
      </c>
      <c r="I652" s="28">
        <f>SUM(I653:I653)</f>
        <v>1133.1</v>
      </c>
      <c r="J652" s="28">
        <f>SUM(J653:J653)</f>
        <v>1131</v>
      </c>
      <c r="K652" s="45">
        <f t="shared" si="110"/>
        <v>99.81466772570825</v>
      </c>
      <c r="M652" s="33">
        <f t="shared" si="113"/>
        <v>2.099999999999909</v>
      </c>
      <c r="N652" s="33">
        <f t="shared" si="114"/>
        <v>0</v>
      </c>
    </row>
    <row r="653" spans="1:14" s="5" customFormat="1" ht="18.75">
      <c r="A653" s="29"/>
      <c r="B653" s="30" t="s">
        <v>441</v>
      </c>
      <c r="C653" s="31" t="s">
        <v>558</v>
      </c>
      <c r="D653" s="31" t="s">
        <v>470</v>
      </c>
      <c r="E653" s="31" t="s">
        <v>419</v>
      </c>
      <c r="F653" s="31" t="s">
        <v>597</v>
      </c>
      <c r="G653" s="31" t="s">
        <v>442</v>
      </c>
      <c r="H653" s="28">
        <v>1133.1</v>
      </c>
      <c r="I653" s="28">
        <v>1133.1</v>
      </c>
      <c r="J653" s="28">
        <v>1131</v>
      </c>
      <c r="K653" s="45">
        <f t="shared" si="110"/>
        <v>99.81466772570825</v>
      </c>
      <c r="M653" s="33">
        <f t="shared" si="113"/>
        <v>2.099999999999909</v>
      </c>
      <c r="N653" s="33">
        <f t="shared" si="114"/>
        <v>0</v>
      </c>
    </row>
    <row r="654" spans="1:14" s="5" customFormat="1" ht="69" customHeight="1">
      <c r="A654" s="29"/>
      <c r="B654" s="30" t="s">
        <v>559</v>
      </c>
      <c r="C654" s="31" t="s">
        <v>558</v>
      </c>
      <c r="D654" s="31" t="s">
        <v>470</v>
      </c>
      <c r="E654" s="31" t="s">
        <v>419</v>
      </c>
      <c r="F654" s="31" t="s">
        <v>598</v>
      </c>
      <c r="G654" s="31"/>
      <c r="H654" s="28">
        <f>SUM(H655:H655)</f>
        <v>1706.8</v>
      </c>
      <c r="I654" s="28">
        <f>SUM(I655:I655)</f>
        <v>1706.8</v>
      </c>
      <c r="J654" s="28">
        <f>SUM(J655:J655)</f>
        <v>1706.7</v>
      </c>
      <c r="K654" s="45">
        <f t="shared" si="110"/>
        <v>99.99414108272792</v>
      </c>
      <c r="M654" s="33">
        <f t="shared" si="113"/>
        <v>0.09999999999990905</v>
      </c>
      <c r="N654" s="33">
        <f t="shared" si="114"/>
        <v>0</v>
      </c>
    </row>
    <row r="655" spans="1:14" s="5" customFormat="1" ht="18.75">
      <c r="A655" s="29"/>
      <c r="B655" s="30" t="s">
        <v>441</v>
      </c>
      <c r="C655" s="31" t="s">
        <v>558</v>
      </c>
      <c r="D655" s="31" t="s">
        <v>470</v>
      </c>
      <c r="E655" s="31" t="s">
        <v>419</v>
      </c>
      <c r="F655" s="31" t="s">
        <v>598</v>
      </c>
      <c r="G655" s="31" t="s">
        <v>442</v>
      </c>
      <c r="H655" s="28">
        <v>1706.8</v>
      </c>
      <c r="I655" s="28">
        <v>1706.8</v>
      </c>
      <c r="J655" s="28">
        <v>1706.7</v>
      </c>
      <c r="K655" s="45">
        <f t="shared" si="110"/>
        <v>99.99414108272792</v>
      </c>
      <c r="M655" s="33">
        <f t="shared" si="113"/>
        <v>0.09999999999990905</v>
      </c>
      <c r="N655" s="33">
        <f t="shared" si="114"/>
        <v>0</v>
      </c>
    </row>
    <row r="656" spans="1:14" s="5" customFormat="1" ht="87.75" customHeight="1">
      <c r="A656" s="29"/>
      <c r="B656" s="34" t="s">
        <v>638</v>
      </c>
      <c r="C656" s="31" t="s">
        <v>558</v>
      </c>
      <c r="D656" s="31" t="s">
        <v>470</v>
      </c>
      <c r="E656" s="31" t="s">
        <v>419</v>
      </c>
      <c r="F656" s="31" t="s">
        <v>345</v>
      </c>
      <c r="G656" s="31"/>
      <c r="H656" s="28">
        <f aca="true" t="shared" si="115" ref="H656:J657">H657</f>
        <v>189.3</v>
      </c>
      <c r="I656" s="28">
        <f t="shared" si="115"/>
        <v>189.3</v>
      </c>
      <c r="J656" s="28">
        <f t="shared" si="115"/>
        <v>141</v>
      </c>
      <c r="K656" s="45">
        <f t="shared" si="110"/>
        <v>74.48494453248811</v>
      </c>
      <c r="M656" s="33">
        <f t="shared" si="113"/>
        <v>48.30000000000001</v>
      </c>
      <c r="N656" s="33">
        <f t="shared" si="114"/>
        <v>0</v>
      </c>
    </row>
    <row r="657" spans="1:14" s="5" customFormat="1" ht="69">
      <c r="A657" s="29"/>
      <c r="B657" s="30" t="s">
        <v>487</v>
      </c>
      <c r="C657" s="31" t="s">
        <v>558</v>
      </c>
      <c r="D657" s="31" t="s">
        <v>470</v>
      </c>
      <c r="E657" s="31" t="s">
        <v>419</v>
      </c>
      <c r="F657" s="31" t="s">
        <v>346</v>
      </c>
      <c r="G657" s="31"/>
      <c r="H657" s="28">
        <f t="shared" si="115"/>
        <v>189.3</v>
      </c>
      <c r="I657" s="28">
        <f t="shared" si="115"/>
        <v>189.3</v>
      </c>
      <c r="J657" s="28">
        <f t="shared" si="115"/>
        <v>141</v>
      </c>
      <c r="K657" s="45">
        <f t="shared" si="110"/>
        <v>74.48494453248811</v>
      </c>
      <c r="M657" s="33">
        <f t="shared" si="113"/>
        <v>48.30000000000001</v>
      </c>
      <c r="N657" s="33">
        <f t="shared" si="114"/>
        <v>0</v>
      </c>
    </row>
    <row r="658" spans="1:14" s="5" customFormat="1" ht="18.75">
      <c r="A658" s="29"/>
      <c r="B658" s="30" t="s">
        <v>464</v>
      </c>
      <c r="C658" s="31" t="s">
        <v>558</v>
      </c>
      <c r="D658" s="31" t="s">
        <v>470</v>
      </c>
      <c r="E658" s="31" t="s">
        <v>419</v>
      </c>
      <c r="F658" s="31" t="s">
        <v>346</v>
      </c>
      <c r="G658" s="31" t="s">
        <v>463</v>
      </c>
      <c r="H658" s="28">
        <v>189.3</v>
      </c>
      <c r="I658" s="28">
        <v>189.3</v>
      </c>
      <c r="J658" s="28">
        <v>141</v>
      </c>
      <c r="K658" s="45">
        <f t="shared" si="110"/>
        <v>74.48494453248811</v>
      </c>
      <c r="M658" s="33">
        <f t="shared" si="113"/>
        <v>48.30000000000001</v>
      </c>
      <c r="N658" s="33">
        <f t="shared" si="114"/>
        <v>0</v>
      </c>
    </row>
    <row r="659" spans="1:14" s="5" customFormat="1" ht="103.5">
      <c r="A659" s="29"/>
      <c r="B659" s="34" t="s">
        <v>647</v>
      </c>
      <c r="C659" s="31" t="s">
        <v>558</v>
      </c>
      <c r="D659" s="31" t="s">
        <v>470</v>
      </c>
      <c r="E659" s="31" t="s">
        <v>419</v>
      </c>
      <c r="F659" s="31" t="s">
        <v>30</v>
      </c>
      <c r="G659" s="31"/>
      <c r="H659" s="28">
        <f aca="true" t="shared" si="116" ref="H659:J660">H660</f>
        <v>3242.3</v>
      </c>
      <c r="I659" s="28">
        <f t="shared" si="116"/>
        <v>3242.3</v>
      </c>
      <c r="J659" s="28">
        <f t="shared" si="116"/>
        <v>3213.2</v>
      </c>
      <c r="K659" s="45">
        <f t="shared" si="110"/>
        <v>99.10248897387656</v>
      </c>
      <c r="M659" s="33">
        <f t="shared" si="113"/>
        <v>29.100000000000364</v>
      </c>
      <c r="N659" s="33">
        <f t="shared" si="114"/>
        <v>0</v>
      </c>
    </row>
    <row r="660" spans="1:14" s="5" customFormat="1" ht="52.5" customHeight="1">
      <c r="A660" s="29"/>
      <c r="B660" s="30" t="s">
        <v>31</v>
      </c>
      <c r="C660" s="31" t="s">
        <v>558</v>
      </c>
      <c r="D660" s="31" t="s">
        <v>470</v>
      </c>
      <c r="E660" s="31" t="s">
        <v>419</v>
      </c>
      <c r="F660" s="31" t="s">
        <v>32</v>
      </c>
      <c r="G660" s="31"/>
      <c r="H660" s="28">
        <f t="shared" si="116"/>
        <v>3242.3</v>
      </c>
      <c r="I660" s="28">
        <f t="shared" si="116"/>
        <v>3242.3</v>
      </c>
      <c r="J660" s="28">
        <f t="shared" si="116"/>
        <v>3213.2</v>
      </c>
      <c r="K660" s="45">
        <f t="shared" si="110"/>
        <v>99.10248897387656</v>
      </c>
      <c r="M660" s="33">
        <f t="shared" si="113"/>
        <v>29.100000000000364</v>
      </c>
      <c r="N660" s="33">
        <f t="shared" si="114"/>
        <v>0</v>
      </c>
    </row>
    <row r="661" spans="1:14" s="5" customFormat="1" ht="18.75">
      <c r="A661" s="29"/>
      <c r="B661" s="30" t="s">
        <v>464</v>
      </c>
      <c r="C661" s="31" t="s">
        <v>558</v>
      </c>
      <c r="D661" s="31" t="s">
        <v>470</v>
      </c>
      <c r="E661" s="31" t="s">
        <v>419</v>
      </c>
      <c r="F661" s="31" t="s">
        <v>32</v>
      </c>
      <c r="G661" s="31" t="s">
        <v>463</v>
      </c>
      <c r="H661" s="28">
        <v>3242.3</v>
      </c>
      <c r="I661" s="28">
        <v>3242.3</v>
      </c>
      <c r="J661" s="28">
        <v>3213.2</v>
      </c>
      <c r="K661" s="45">
        <f t="shared" si="110"/>
        <v>99.10248897387656</v>
      </c>
      <c r="M661" s="33">
        <f t="shared" si="113"/>
        <v>29.100000000000364</v>
      </c>
      <c r="N661" s="33">
        <f t="shared" si="114"/>
        <v>0</v>
      </c>
    </row>
    <row r="662" spans="1:14" s="5" customFormat="1" ht="72" customHeight="1">
      <c r="A662" s="29"/>
      <c r="B662" s="30" t="s">
        <v>648</v>
      </c>
      <c r="C662" s="31" t="s">
        <v>558</v>
      </c>
      <c r="D662" s="31" t="s">
        <v>470</v>
      </c>
      <c r="E662" s="31" t="s">
        <v>419</v>
      </c>
      <c r="F662" s="31" t="s">
        <v>649</v>
      </c>
      <c r="G662" s="31"/>
      <c r="H662" s="28">
        <f aca="true" t="shared" si="117" ref="H662:J663">H663</f>
        <v>640</v>
      </c>
      <c r="I662" s="28">
        <f t="shared" si="117"/>
        <v>640</v>
      </c>
      <c r="J662" s="28">
        <f t="shared" si="117"/>
        <v>635</v>
      </c>
      <c r="K662" s="45">
        <f t="shared" si="110"/>
        <v>99.21875</v>
      </c>
      <c r="M662" s="33">
        <f t="shared" si="113"/>
        <v>5</v>
      </c>
      <c r="N662" s="33">
        <f t="shared" si="114"/>
        <v>0</v>
      </c>
    </row>
    <row r="663" spans="1:14" s="5" customFormat="1" ht="53.25" customHeight="1">
      <c r="A663" s="29"/>
      <c r="B663" s="30" t="s">
        <v>650</v>
      </c>
      <c r="C663" s="31" t="s">
        <v>558</v>
      </c>
      <c r="D663" s="31" t="s">
        <v>470</v>
      </c>
      <c r="E663" s="31" t="s">
        <v>419</v>
      </c>
      <c r="F663" s="31" t="s">
        <v>651</v>
      </c>
      <c r="G663" s="31"/>
      <c r="H663" s="28">
        <f t="shared" si="117"/>
        <v>640</v>
      </c>
      <c r="I663" s="28">
        <f t="shared" si="117"/>
        <v>640</v>
      </c>
      <c r="J663" s="28">
        <f t="shared" si="117"/>
        <v>635</v>
      </c>
      <c r="K663" s="45">
        <f t="shared" si="110"/>
        <v>99.21875</v>
      </c>
      <c r="M663" s="33">
        <f t="shared" si="113"/>
        <v>5</v>
      </c>
      <c r="N663" s="33">
        <f t="shared" si="114"/>
        <v>0</v>
      </c>
    </row>
    <row r="664" spans="1:14" s="5" customFormat="1" ht="18.75">
      <c r="A664" s="29"/>
      <c r="B664" s="30" t="s">
        <v>464</v>
      </c>
      <c r="C664" s="31" t="s">
        <v>558</v>
      </c>
      <c r="D664" s="31" t="s">
        <v>470</v>
      </c>
      <c r="E664" s="31" t="s">
        <v>419</v>
      </c>
      <c r="F664" s="31" t="s">
        <v>651</v>
      </c>
      <c r="G664" s="31" t="s">
        <v>463</v>
      </c>
      <c r="H664" s="28">
        <v>640</v>
      </c>
      <c r="I664" s="28">
        <v>640</v>
      </c>
      <c r="J664" s="28">
        <v>635</v>
      </c>
      <c r="K664" s="45">
        <f t="shared" si="110"/>
        <v>99.21875</v>
      </c>
      <c r="M664" s="33">
        <f t="shared" si="113"/>
        <v>5</v>
      </c>
      <c r="N664" s="33">
        <f t="shared" si="114"/>
        <v>0</v>
      </c>
    </row>
    <row r="665" spans="1:14" s="5" customFormat="1" ht="34.5">
      <c r="A665" s="29"/>
      <c r="B665" s="30" t="s">
        <v>600</v>
      </c>
      <c r="C665" s="31" t="s">
        <v>558</v>
      </c>
      <c r="D665" s="31" t="s">
        <v>470</v>
      </c>
      <c r="E665" s="31" t="s">
        <v>419</v>
      </c>
      <c r="F665" s="31" t="s">
        <v>601</v>
      </c>
      <c r="G665" s="31"/>
      <c r="H665" s="28">
        <f aca="true" t="shared" si="118" ref="H665:J666">H666</f>
        <v>2104.8</v>
      </c>
      <c r="I665" s="28">
        <f t="shared" si="118"/>
        <v>2104.8</v>
      </c>
      <c r="J665" s="28">
        <f t="shared" si="118"/>
        <v>1571.9</v>
      </c>
      <c r="K665" s="45">
        <f t="shared" si="110"/>
        <v>74.6816799695933</v>
      </c>
      <c r="M665" s="33">
        <f t="shared" si="113"/>
        <v>532.9000000000001</v>
      </c>
      <c r="N665" s="33">
        <f t="shared" si="114"/>
        <v>0</v>
      </c>
    </row>
    <row r="666" spans="1:14" s="5" customFormat="1" ht="86.25">
      <c r="A666" s="29"/>
      <c r="B666" s="34" t="s">
        <v>652</v>
      </c>
      <c r="C666" s="31" t="s">
        <v>558</v>
      </c>
      <c r="D666" s="31" t="s">
        <v>470</v>
      </c>
      <c r="E666" s="31" t="s">
        <v>419</v>
      </c>
      <c r="F666" s="31" t="s">
        <v>653</v>
      </c>
      <c r="G666" s="31"/>
      <c r="H666" s="28">
        <f t="shared" si="118"/>
        <v>2104.8</v>
      </c>
      <c r="I666" s="28">
        <f t="shared" si="118"/>
        <v>2104.8</v>
      </c>
      <c r="J666" s="28">
        <f t="shared" si="118"/>
        <v>1571.9</v>
      </c>
      <c r="K666" s="45">
        <f t="shared" si="110"/>
        <v>74.6816799695933</v>
      </c>
      <c r="M666" s="33">
        <f t="shared" si="113"/>
        <v>532.9000000000001</v>
      </c>
      <c r="N666" s="33">
        <f t="shared" si="114"/>
        <v>0</v>
      </c>
    </row>
    <row r="667" spans="1:14" s="5" customFormat="1" ht="18.75">
      <c r="A667" s="29"/>
      <c r="B667" s="30" t="s">
        <v>464</v>
      </c>
      <c r="C667" s="31" t="s">
        <v>558</v>
      </c>
      <c r="D667" s="31" t="s">
        <v>470</v>
      </c>
      <c r="E667" s="31" t="s">
        <v>419</v>
      </c>
      <c r="F667" s="31" t="s">
        <v>653</v>
      </c>
      <c r="G667" s="31" t="s">
        <v>463</v>
      </c>
      <c r="H667" s="28">
        <v>2104.8</v>
      </c>
      <c r="I667" s="28">
        <v>2104.8</v>
      </c>
      <c r="J667" s="28">
        <v>1571.9</v>
      </c>
      <c r="K667" s="45">
        <f t="shared" si="110"/>
        <v>74.6816799695933</v>
      </c>
      <c r="M667" s="33">
        <f t="shared" si="113"/>
        <v>532.9000000000001</v>
      </c>
      <c r="N667" s="33">
        <f t="shared" si="114"/>
        <v>0</v>
      </c>
    </row>
    <row r="668" spans="1:14" s="5" customFormat="1" ht="18.75">
      <c r="A668" s="29"/>
      <c r="B668" s="30" t="s">
        <v>599</v>
      </c>
      <c r="C668" s="31" t="s">
        <v>558</v>
      </c>
      <c r="D668" s="31" t="s">
        <v>470</v>
      </c>
      <c r="E668" s="31" t="s">
        <v>431</v>
      </c>
      <c r="F668" s="31"/>
      <c r="G668" s="31"/>
      <c r="H668" s="28">
        <f aca="true" t="shared" si="119" ref="H668:J671">H669</f>
        <v>8290.6</v>
      </c>
      <c r="I668" s="28">
        <f t="shared" si="119"/>
        <v>8290.6</v>
      </c>
      <c r="J668" s="28">
        <f t="shared" si="119"/>
        <v>7706.3</v>
      </c>
      <c r="K668" s="45">
        <f t="shared" si="110"/>
        <v>92.9522591851012</v>
      </c>
      <c r="M668" s="33">
        <f t="shared" si="113"/>
        <v>584.3000000000002</v>
      </c>
      <c r="N668" s="33">
        <f t="shared" si="114"/>
        <v>0</v>
      </c>
    </row>
    <row r="669" spans="1:14" s="5" customFormat="1" ht="18.75">
      <c r="A669" s="29"/>
      <c r="B669" s="30" t="s">
        <v>495</v>
      </c>
      <c r="C669" s="31" t="s">
        <v>558</v>
      </c>
      <c r="D669" s="31" t="s">
        <v>470</v>
      </c>
      <c r="E669" s="31" t="s">
        <v>431</v>
      </c>
      <c r="F669" s="31" t="s">
        <v>496</v>
      </c>
      <c r="G669" s="31"/>
      <c r="H669" s="28">
        <f t="shared" si="119"/>
        <v>8290.6</v>
      </c>
      <c r="I669" s="28">
        <f t="shared" si="119"/>
        <v>8290.6</v>
      </c>
      <c r="J669" s="28">
        <f t="shared" si="119"/>
        <v>7706.3</v>
      </c>
      <c r="K669" s="45">
        <f t="shared" si="110"/>
        <v>92.9522591851012</v>
      </c>
      <c r="M669" s="33">
        <f t="shared" si="113"/>
        <v>584.3000000000002</v>
      </c>
      <c r="N669" s="33">
        <f t="shared" si="114"/>
        <v>0</v>
      </c>
    </row>
    <row r="670" spans="1:14" s="5" customFormat="1" ht="34.5">
      <c r="A670" s="29"/>
      <c r="B670" s="30" t="s">
        <v>600</v>
      </c>
      <c r="C670" s="31" t="s">
        <v>558</v>
      </c>
      <c r="D670" s="31" t="s">
        <v>470</v>
      </c>
      <c r="E670" s="31" t="s">
        <v>431</v>
      </c>
      <c r="F670" s="31" t="s">
        <v>601</v>
      </c>
      <c r="G670" s="31"/>
      <c r="H670" s="28">
        <f t="shared" si="119"/>
        <v>8290.6</v>
      </c>
      <c r="I670" s="28">
        <f t="shared" si="119"/>
        <v>8290.6</v>
      </c>
      <c r="J670" s="28">
        <f t="shared" si="119"/>
        <v>7706.3</v>
      </c>
      <c r="K670" s="45">
        <f t="shared" si="110"/>
        <v>92.9522591851012</v>
      </c>
      <c r="M670" s="33">
        <f t="shared" si="113"/>
        <v>584.3000000000002</v>
      </c>
      <c r="N670" s="33">
        <f t="shared" si="114"/>
        <v>0</v>
      </c>
    </row>
    <row r="671" spans="1:14" s="5" customFormat="1" ht="86.25">
      <c r="A671" s="29"/>
      <c r="B671" s="30" t="s">
        <v>654</v>
      </c>
      <c r="C671" s="31" t="s">
        <v>558</v>
      </c>
      <c r="D671" s="31" t="s">
        <v>470</v>
      </c>
      <c r="E671" s="31" t="s">
        <v>431</v>
      </c>
      <c r="F671" s="31" t="s">
        <v>602</v>
      </c>
      <c r="G671" s="31"/>
      <c r="H671" s="28">
        <f t="shared" si="119"/>
        <v>8290.6</v>
      </c>
      <c r="I671" s="28">
        <f t="shared" si="119"/>
        <v>8290.6</v>
      </c>
      <c r="J671" s="28">
        <f t="shared" si="119"/>
        <v>7706.3</v>
      </c>
      <c r="K671" s="45">
        <f t="shared" si="110"/>
        <v>92.9522591851012</v>
      </c>
      <c r="M671" s="33">
        <f t="shared" si="113"/>
        <v>584.3000000000002</v>
      </c>
      <c r="N671" s="33">
        <f t="shared" si="114"/>
        <v>0</v>
      </c>
    </row>
    <row r="672" spans="1:14" s="5" customFormat="1" ht="18.75">
      <c r="A672" s="29"/>
      <c r="B672" s="30" t="s">
        <v>464</v>
      </c>
      <c r="C672" s="31" t="s">
        <v>558</v>
      </c>
      <c r="D672" s="31" t="s">
        <v>470</v>
      </c>
      <c r="E672" s="31" t="s">
        <v>431</v>
      </c>
      <c r="F672" s="31" t="s">
        <v>602</v>
      </c>
      <c r="G672" s="31" t="s">
        <v>463</v>
      </c>
      <c r="H672" s="28">
        <v>8290.6</v>
      </c>
      <c r="I672" s="28">
        <v>8290.6</v>
      </c>
      <c r="J672" s="28">
        <v>7706.3</v>
      </c>
      <c r="K672" s="45">
        <f t="shared" si="110"/>
        <v>92.9522591851012</v>
      </c>
      <c r="M672" s="33">
        <f t="shared" si="113"/>
        <v>584.3000000000002</v>
      </c>
      <c r="N672" s="33">
        <f t="shared" si="114"/>
        <v>0</v>
      </c>
    </row>
    <row r="673" spans="1:14" s="5" customFormat="1" ht="18.75">
      <c r="A673" s="29"/>
      <c r="B673" s="30" t="s">
        <v>592</v>
      </c>
      <c r="C673" s="31" t="s">
        <v>558</v>
      </c>
      <c r="D673" s="31" t="s">
        <v>501</v>
      </c>
      <c r="E673" s="31"/>
      <c r="F673" s="31"/>
      <c r="G673" s="31"/>
      <c r="H673" s="28">
        <f aca="true" t="shared" si="120" ref="H673:J676">H674</f>
        <v>600.8</v>
      </c>
      <c r="I673" s="28">
        <f t="shared" si="120"/>
        <v>600.8</v>
      </c>
      <c r="J673" s="28">
        <f t="shared" si="120"/>
        <v>598.9</v>
      </c>
      <c r="K673" s="45">
        <f t="shared" si="110"/>
        <v>99.68375499334222</v>
      </c>
      <c r="M673" s="33">
        <f t="shared" si="113"/>
        <v>1.8999999999999773</v>
      </c>
      <c r="N673" s="33">
        <f t="shared" si="114"/>
        <v>0</v>
      </c>
    </row>
    <row r="674" spans="1:14" s="5" customFormat="1" ht="18.75">
      <c r="A674" s="29"/>
      <c r="B674" s="30" t="s">
        <v>266</v>
      </c>
      <c r="C674" s="31" t="s">
        <v>558</v>
      </c>
      <c r="D674" s="31" t="s">
        <v>501</v>
      </c>
      <c r="E674" s="31" t="s">
        <v>418</v>
      </c>
      <c r="F674" s="31"/>
      <c r="G674" s="31"/>
      <c r="H674" s="28">
        <f t="shared" si="120"/>
        <v>600.8</v>
      </c>
      <c r="I674" s="28">
        <f t="shared" si="120"/>
        <v>600.8</v>
      </c>
      <c r="J674" s="28">
        <f t="shared" si="120"/>
        <v>598.9</v>
      </c>
      <c r="K674" s="45">
        <f t="shared" si="110"/>
        <v>99.68375499334222</v>
      </c>
      <c r="M674" s="33">
        <f t="shared" si="113"/>
        <v>1.8999999999999773</v>
      </c>
      <c r="N674" s="33">
        <f t="shared" si="114"/>
        <v>0</v>
      </c>
    </row>
    <row r="675" spans="1:14" s="5" customFormat="1" ht="20.25" customHeight="1">
      <c r="A675" s="29"/>
      <c r="B675" s="30" t="s">
        <v>111</v>
      </c>
      <c r="C675" s="31" t="s">
        <v>558</v>
      </c>
      <c r="D675" s="31" t="s">
        <v>501</v>
      </c>
      <c r="E675" s="31" t="s">
        <v>418</v>
      </c>
      <c r="F675" s="31" t="s">
        <v>479</v>
      </c>
      <c r="G675" s="31"/>
      <c r="H675" s="28">
        <f t="shared" si="120"/>
        <v>600.8</v>
      </c>
      <c r="I675" s="28">
        <f t="shared" si="120"/>
        <v>600.8</v>
      </c>
      <c r="J675" s="28">
        <f t="shared" si="120"/>
        <v>598.9</v>
      </c>
      <c r="K675" s="45">
        <f t="shared" si="110"/>
        <v>99.68375499334222</v>
      </c>
      <c r="M675" s="33">
        <f t="shared" si="113"/>
        <v>1.8999999999999773</v>
      </c>
      <c r="N675" s="33">
        <f t="shared" si="114"/>
        <v>0</v>
      </c>
    </row>
    <row r="676" spans="1:14" s="5" customFormat="1" ht="51.75">
      <c r="A676" s="29"/>
      <c r="B676" s="30" t="s">
        <v>452</v>
      </c>
      <c r="C676" s="31" t="s">
        <v>558</v>
      </c>
      <c r="D676" s="31" t="s">
        <v>501</v>
      </c>
      <c r="E676" s="31" t="s">
        <v>418</v>
      </c>
      <c r="F676" s="31" t="s">
        <v>29</v>
      </c>
      <c r="G676" s="31"/>
      <c r="H676" s="28">
        <f t="shared" si="120"/>
        <v>600.8</v>
      </c>
      <c r="I676" s="28">
        <f t="shared" si="120"/>
        <v>600.8</v>
      </c>
      <c r="J676" s="28">
        <f t="shared" si="120"/>
        <v>598.9</v>
      </c>
      <c r="K676" s="45">
        <f t="shared" si="110"/>
        <v>99.68375499334222</v>
      </c>
      <c r="M676" s="33">
        <f t="shared" si="113"/>
        <v>1.8999999999999773</v>
      </c>
      <c r="N676" s="33">
        <f t="shared" si="114"/>
        <v>0</v>
      </c>
    </row>
    <row r="677" spans="1:14" s="5" customFormat="1" ht="18.75">
      <c r="A677" s="29"/>
      <c r="B677" s="30" t="s">
        <v>441</v>
      </c>
      <c r="C677" s="31" t="s">
        <v>558</v>
      </c>
      <c r="D677" s="31" t="s">
        <v>501</v>
      </c>
      <c r="E677" s="31" t="s">
        <v>418</v>
      </c>
      <c r="F677" s="31" t="s">
        <v>29</v>
      </c>
      <c r="G677" s="31" t="s">
        <v>442</v>
      </c>
      <c r="H677" s="28">
        <v>600.8</v>
      </c>
      <c r="I677" s="28">
        <v>600.8</v>
      </c>
      <c r="J677" s="28">
        <v>598.9</v>
      </c>
      <c r="K677" s="45">
        <f t="shared" si="110"/>
        <v>99.68375499334222</v>
      </c>
      <c r="M677" s="33">
        <f t="shared" si="113"/>
        <v>1.8999999999999773</v>
      </c>
      <c r="N677" s="33">
        <f t="shared" si="114"/>
        <v>0</v>
      </c>
    </row>
    <row r="678" spans="1:14" s="5" customFormat="1" ht="34.5" customHeight="1">
      <c r="A678" s="29" t="s">
        <v>605</v>
      </c>
      <c r="B678" s="30" t="s">
        <v>655</v>
      </c>
      <c r="C678" s="31" t="s">
        <v>606</v>
      </c>
      <c r="D678" s="31"/>
      <c r="E678" s="31"/>
      <c r="F678" s="31"/>
      <c r="G678" s="31"/>
      <c r="H678" s="28">
        <f>SUM(H679,H693,H758,H776)</f>
        <v>168921.09999999998</v>
      </c>
      <c r="I678" s="28">
        <f>SUM(I679,I693,I758,I776)</f>
        <v>168921.09999999998</v>
      </c>
      <c r="J678" s="28">
        <f>SUM(J679,J693,J758,J776)</f>
        <v>164410.4</v>
      </c>
      <c r="K678" s="45">
        <f t="shared" si="110"/>
        <v>97.3297000789126</v>
      </c>
      <c r="M678" s="33">
        <f t="shared" si="113"/>
        <v>4510.6999999999825</v>
      </c>
      <c r="N678" s="33">
        <f t="shared" si="114"/>
        <v>0</v>
      </c>
    </row>
    <row r="679" spans="1:14" s="5" customFormat="1" ht="18.75">
      <c r="A679" s="29"/>
      <c r="B679" s="30" t="s">
        <v>521</v>
      </c>
      <c r="C679" s="31" t="s">
        <v>606</v>
      </c>
      <c r="D679" s="31" t="s">
        <v>522</v>
      </c>
      <c r="E679" s="31"/>
      <c r="F679" s="31"/>
      <c r="G679" s="31"/>
      <c r="H679" s="28">
        <f>SUM(H680,H689)</f>
        <v>29880.1</v>
      </c>
      <c r="I679" s="28">
        <f>SUM(I680,I689)</f>
        <v>29880.1</v>
      </c>
      <c r="J679" s="28">
        <f>SUM(J680,J689)</f>
        <v>29834.2</v>
      </c>
      <c r="K679" s="45">
        <f t="shared" si="110"/>
        <v>99.84638605627157</v>
      </c>
      <c r="M679" s="33">
        <f t="shared" si="113"/>
        <v>45.89999999999782</v>
      </c>
      <c r="N679" s="33">
        <f t="shared" si="114"/>
        <v>0</v>
      </c>
    </row>
    <row r="680" spans="1:14" s="5" customFormat="1" ht="18.75">
      <c r="A680" s="29"/>
      <c r="B680" s="30" t="s">
        <v>523</v>
      </c>
      <c r="C680" s="31" t="s">
        <v>606</v>
      </c>
      <c r="D680" s="31" t="s">
        <v>522</v>
      </c>
      <c r="E680" s="31" t="s">
        <v>421</v>
      </c>
      <c r="F680" s="31"/>
      <c r="G680" s="31"/>
      <c r="H680" s="28">
        <f aca="true" t="shared" si="121" ref="H680:J681">H681</f>
        <v>29842.5</v>
      </c>
      <c r="I680" s="28">
        <f t="shared" si="121"/>
        <v>29842.5</v>
      </c>
      <c r="J680" s="28">
        <f t="shared" si="121"/>
        <v>29801.2</v>
      </c>
      <c r="K680" s="45">
        <f t="shared" si="110"/>
        <v>99.8616067688699</v>
      </c>
      <c r="M680" s="33">
        <f t="shared" si="113"/>
        <v>41.29999999999927</v>
      </c>
      <c r="N680" s="33">
        <f t="shared" si="114"/>
        <v>0</v>
      </c>
    </row>
    <row r="681" spans="1:14" s="5" customFormat="1" ht="18.75">
      <c r="A681" s="29"/>
      <c r="B681" s="30" t="s">
        <v>568</v>
      </c>
      <c r="C681" s="31" t="s">
        <v>606</v>
      </c>
      <c r="D681" s="31" t="s">
        <v>522</v>
      </c>
      <c r="E681" s="31" t="s">
        <v>421</v>
      </c>
      <c r="F681" s="31" t="s">
        <v>569</v>
      </c>
      <c r="G681" s="31"/>
      <c r="H681" s="28">
        <f t="shared" si="121"/>
        <v>29842.5</v>
      </c>
      <c r="I681" s="28">
        <f t="shared" si="121"/>
        <v>29842.5</v>
      </c>
      <c r="J681" s="28">
        <f t="shared" si="121"/>
        <v>29801.2</v>
      </c>
      <c r="K681" s="45">
        <f t="shared" si="110"/>
        <v>99.8616067688699</v>
      </c>
      <c r="M681" s="33">
        <f t="shared" si="113"/>
        <v>41.29999999999927</v>
      </c>
      <c r="N681" s="33">
        <f t="shared" si="114"/>
        <v>0</v>
      </c>
    </row>
    <row r="682" spans="1:14" s="5" customFormat="1" ht="18.75">
      <c r="A682" s="29"/>
      <c r="B682" s="30" t="s">
        <v>445</v>
      </c>
      <c r="C682" s="31" t="s">
        <v>606</v>
      </c>
      <c r="D682" s="31" t="s">
        <v>522</v>
      </c>
      <c r="E682" s="31" t="s">
        <v>421</v>
      </c>
      <c r="F682" s="31" t="s">
        <v>570</v>
      </c>
      <c r="G682" s="31"/>
      <c r="H682" s="28">
        <f>SUM(H683,H685,H687)</f>
        <v>29842.5</v>
      </c>
      <c r="I682" s="28">
        <f>SUM(I683,I685,I687)</f>
        <v>29842.5</v>
      </c>
      <c r="J682" s="28">
        <f>SUM(J683,J685,J687)</f>
        <v>29801.2</v>
      </c>
      <c r="K682" s="45">
        <f t="shared" si="110"/>
        <v>99.8616067688699</v>
      </c>
      <c r="M682" s="33">
        <f t="shared" si="113"/>
        <v>41.29999999999927</v>
      </c>
      <c r="N682" s="33">
        <f t="shared" si="114"/>
        <v>0</v>
      </c>
    </row>
    <row r="683" spans="1:14" s="5" customFormat="1" ht="34.5">
      <c r="A683" s="29"/>
      <c r="B683" s="30" t="s">
        <v>305</v>
      </c>
      <c r="C683" s="31" t="s">
        <v>606</v>
      </c>
      <c r="D683" s="31" t="s">
        <v>522</v>
      </c>
      <c r="E683" s="31" t="s">
        <v>421</v>
      </c>
      <c r="F683" s="31" t="s">
        <v>313</v>
      </c>
      <c r="G683" s="31"/>
      <c r="H683" s="28">
        <f>H684</f>
        <v>28472</v>
      </c>
      <c r="I683" s="28">
        <f>I684</f>
        <v>28472</v>
      </c>
      <c r="J683" s="28">
        <f>J684</f>
        <v>28438.9</v>
      </c>
      <c r="K683" s="45">
        <f t="shared" si="110"/>
        <v>99.88374543411071</v>
      </c>
      <c r="M683" s="33">
        <f t="shared" si="113"/>
        <v>33.099999999998545</v>
      </c>
      <c r="N683" s="33">
        <f t="shared" si="114"/>
        <v>0</v>
      </c>
    </row>
    <row r="684" spans="1:14" s="5" customFormat="1" ht="36" customHeight="1">
      <c r="A684" s="29"/>
      <c r="B684" s="30" t="s">
        <v>623</v>
      </c>
      <c r="C684" s="31" t="s">
        <v>606</v>
      </c>
      <c r="D684" s="31" t="s">
        <v>522</v>
      </c>
      <c r="E684" s="31" t="s">
        <v>421</v>
      </c>
      <c r="F684" s="31" t="s">
        <v>313</v>
      </c>
      <c r="G684" s="31" t="s">
        <v>447</v>
      </c>
      <c r="H684" s="28">
        <v>28472</v>
      </c>
      <c r="I684" s="28">
        <v>28472</v>
      </c>
      <c r="J684" s="28">
        <v>28438.9</v>
      </c>
      <c r="K684" s="45">
        <f t="shared" si="110"/>
        <v>99.88374543411071</v>
      </c>
      <c r="M684" s="33">
        <f t="shared" si="113"/>
        <v>33.099999999998545</v>
      </c>
      <c r="N684" s="33">
        <f t="shared" si="114"/>
        <v>0</v>
      </c>
    </row>
    <row r="685" spans="1:14" s="5" customFormat="1" ht="18.75">
      <c r="A685" s="29"/>
      <c r="B685" s="30" t="s">
        <v>139</v>
      </c>
      <c r="C685" s="31" t="s">
        <v>606</v>
      </c>
      <c r="D685" s="31" t="s">
        <v>522</v>
      </c>
      <c r="E685" s="31" t="s">
        <v>421</v>
      </c>
      <c r="F685" s="31" t="s">
        <v>314</v>
      </c>
      <c r="G685" s="31"/>
      <c r="H685" s="28">
        <f>H686</f>
        <v>107.3</v>
      </c>
      <c r="I685" s="28">
        <f>I686</f>
        <v>107.3</v>
      </c>
      <c r="J685" s="28">
        <f>J686</f>
        <v>107.2</v>
      </c>
      <c r="K685" s="45">
        <f t="shared" si="110"/>
        <v>99.90680335507922</v>
      </c>
      <c r="M685" s="33">
        <f t="shared" si="113"/>
        <v>0.09999999999999432</v>
      </c>
      <c r="N685" s="33">
        <f t="shared" si="114"/>
        <v>0</v>
      </c>
    </row>
    <row r="686" spans="1:14" s="5" customFormat="1" ht="36.75" customHeight="1">
      <c r="A686" s="29"/>
      <c r="B686" s="30" t="s">
        <v>623</v>
      </c>
      <c r="C686" s="31" t="s">
        <v>606</v>
      </c>
      <c r="D686" s="31" t="s">
        <v>522</v>
      </c>
      <c r="E686" s="31" t="s">
        <v>421</v>
      </c>
      <c r="F686" s="31" t="s">
        <v>314</v>
      </c>
      <c r="G686" s="31" t="s">
        <v>447</v>
      </c>
      <c r="H686" s="28">
        <v>107.3</v>
      </c>
      <c r="I686" s="28">
        <v>107.3</v>
      </c>
      <c r="J686" s="28">
        <v>107.2</v>
      </c>
      <c r="K686" s="45">
        <f t="shared" si="110"/>
        <v>99.90680335507922</v>
      </c>
      <c r="M686" s="33">
        <f t="shared" si="113"/>
        <v>0.09999999999999432</v>
      </c>
      <c r="N686" s="33">
        <f t="shared" si="114"/>
        <v>0</v>
      </c>
    </row>
    <row r="687" spans="1:14" s="5" customFormat="1" ht="18.75">
      <c r="A687" s="29"/>
      <c r="B687" s="30" t="s">
        <v>145</v>
      </c>
      <c r="C687" s="31" t="s">
        <v>606</v>
      </c>
      <c r="D687" s="31" t="s">
        <v>522</v>
      </c>
      <c r="E687" s="31" t="s">
        <v>421</v>
      </c>
      <c r="F687" s="31" t="s">
        <v>260</v>
      </c>
      <c r="G687" s="31"/>
      <c r="H687" s="28">
        <f>H688</f>
        <v>1263.2</v>
      </c>
      <c r="I687" s="28">
        <f>I688</f>
        <v>1263.2</v>
      </c>
      <c r="J687" s="28">
        <f>J688</f>
        <v>1255.1</v>
      </c>
      <c r="K687" s="45">
        <f t="shared" si="110"/>
        <v>99.35877137428751</v>
      </c>
      <c r="M687" s="33">
        <f t="shared" si="113"/>
        <v>8.100000000000136</v>
      </c>
      <c r="N687" s="33">
        <f t="shared" si="114"/>
        <v>0</v>
      </c>
    </row>
    <row r="688" spans="1:14" s="5" customFormat="1" ht="37.5" customHeight="1">
      <c r="A688" s="29"/>
      <c r="B688" s="30" t="s">
        <v>623</v>
      </c>
      <c r="C688" s="31" t="s">
        <v>606</v>
      </c>
      <c r="D688" s="31" t="s">
        <v>522</v>
      </c>
      <c r="E688" s="31" t="s">
        <v>421</v>
      </c>
      <c r="F688" s="31" t="s">
        <v>260</v>
      </c>
      <c r="G688" s="31" t="s">
        <v>447</v>
      </c>
      <c r="H688" s="28">
        <v>1263.2</v>
      </c>
      <c r="I688" s="28">
        <v>1263.2</v>
      </c>
      <c r="J688" s="28">
        <v>1255.1</v>
      </c>
      <c r="K688" s="45">
        <f t="shared" si="110"/>
        <v>99.35877137428751</v>
      </c>
      <c r="M688" s="33">
        <f t="shared" si="113"/>
        <v>8.100000000000136</v>
      </c>
      <c r="N688" s="33">
        <f t="shared" si="114"/>
        <v>0</v>
      </c>
    </row>
    <row r="689" spans="1:14" s="5" customFormat="1" ht="34.5">
      <c r="A689" s="29"/>
      <c r="B689" s="30" t="s">
        <v>571</v>
      </c>
      <c r="C689" s="31" t="s">
        <v>606</v>
      </c>
      <c r="D689" s="31" t="s">
        <v>522</v>
      </c>
      <c r="E689" s="31" t="s">
        <v>437</v>
      </c>
      <c r="F689" s="31"/>
      <c r="G689" s="31"/>
      <c r="H689" s="28">
        <f aca="true" t="shared" si="122" ref="H689:J691">H690</f>
        <v>37.6</v>
      </c>
      <c r="I689" s="28">
        <f t="shared" si="122"/>
        <v>37.6</v>
      </c>
      <c r="J689" s="28">
        <f t="shared" si="122"/>
        <v>33</v>
      </c>
      <c r="K689" s="45">
        <f t="shared" si="110"/>
        <v>87.76595744680851</v>
      </c>
      <c r="M689" s="33">
        <f t="shared" si="113"/>
        <v>4.600000000000001</v>
      </c>
      <c r="N689" s="33">
        <f t="shared" si="114"/>
        <v>0</v>
      </c>
    </row>
    <row r="690" spans="1:14" s="5" customFormat="1" ht="18" customHeight="1">
      <c r="A690" s="29"/>
      <c r="B690" s="30" t="s">
        <v>572</v>
      </c>
      <c r="C690" s="31" t="s">
        <v>606</v>
      </c>
      <c r="D690" s="31" t="s">
        <v>522</v>
      </c>
      <c r="E690" s="31" t="s">
        <v>437</v>
      </c>
      <c r="F690" s="31" t="s">
        <v>607</v>
      </c>
      <c r="G690" s="31"/>
      <c r="H690" s="28">
        <f t="shared" si="122"/>
        <v>37.6</v>
      </c>
      <c r="I690" s="28">
        <f t="shared" si="122"/>
        <v>37.6</v>
      </c>
      <c r="J690" s="28">
        <f t="shared" si="122"/>
        <v>33</v>
      </c>
      <c r="K690" s="45">
        <f t="shared" si="110"/>
        <v>87.76595744680851</v>
      </c>
      <c r="M690" s="33">
        <f t="shared" si="113"/>
        <v>4.600000000000001</v>
      </c>
      <c r="N690" s="33">
        <f t="shared" si="114"/>
        <v>0</v>
      </c>
    </row>
    <row r="691" spans="1:14" s="5" customFormat="1" ht="21.75" customHeight="1">
      <c r="A691" s="29"/>
      <c r="B691" s="30" t="s">
        <v>573</v>
      </c>
      <c r="C691" s="31" t="s">
        <v>606</v>
      </c>
      <c r="D691" s="31" t="s">
        <v>522</v>
      </c>
      <c r="E691" s="31" t="s">
        <v>437</v>
      </c>
      <c r="F691" s="31" t="s">
        <v>608</v>
      </c>
      <c r="G691" s="31"/>
      <c r="H691" s="28">
        <f t="shared" si="122"/>
        <v>37.6</v>
      </c>
      <c r="I691" s="28">
        <f t="shared" si="122"/>
        <v>37.6</v>
      </c>
      <c r="J691" s="28">
        <f t="shared" si="122"/>
        <v>33</v>
      </c>
      <c r="K691" s="45">
        <f t="shared" si="110"/>
        <v>87.76595744680851</v>
      </c>
      <c r="M691" s="33">
        <f t="shared" si="113"/>
        <v>4.600000000000001</v>
      </c>
      <c r="N691" s="33">
        <f t="shared" si="114"/>
        <v>0</v>
      </c>
    </row>
    <row r="692" spans="1:14" s="5" customFormat="1" ht="18.75">
      <c r="A692" s="29"/>
      <c r="B692" s="30" t="s">
        <v>441</v>
      </c>
      <c r="C692" s="31" t="s">
        <v>606</v>
      </c>
      <c r="D692" s="31" t="s">
        <v>522</v>
      </c>
      <c r="E692" s="31" t="s">
        <v>437</v>
      </c>
      <c r="F692" s="31" t="s">
        <v>608</v>
      </c>
      <c r="G692" s="31" t="s">
        <v>442</v>
      </c>
      <c r="H692" s="28">
        <v>37.6</v>
      </c>
      <c r="I692" s="28">
        <v>37.6</v>
      </c>
      <c r="J692" s="28">
        <v>33</v>
      </c>
      <c r="K692" s="45">
        <f t="shared" si="110"/>
        <v>87.76595744680851</v>
      </c>
      <c r="M692" s="33">
        <f t="shared" si="113"/>
        <v>4.600000000000001</v>
      </c>
      <c r="N692" s="33">
        <f t="shared" si="114"/>
        <v>0</v>
      </c>
    </row>
    <row r="693" spans="1:14" s="5" customFormat="1" ht="18.75">
      <c r="A693" s="29"/>
      <c r="B693" s="30" t="s">
        <v>429</v>
      </c>
      <c r="C693" s="31" t="s">
        <v>606</v>
      </c>
      <c r="D693" s="31" t="s">
        <v>430</v>
      </c>
      <c r="E693" s="31"/>
      <c r="F693" s="31"/>
      <c r="G693" s="31"/>
      <c r="H693" s="28">
        <f>SUM(H694,H748)</f>
        <v>126269.7</v>
      </c>
      <c r="I693" s="28">
        <f>SUM(I694,I748)</f>
        <v>126269.7</v>
      </c>
      <c r="J693" s="28">
        <f>SUM(J694,J748)</f>
        <v>122073.2</v>
      </c>
      <c r="K693" s="45">
        <f t="shared" si="110"/>
        <v>96.67655819250382</v>
      </c>
      <c r="M693" s="33">
        <f t="shared" si="113"/>
        <v>4196.5</v>
      </c>
      <c r="N693" s="33">
        <f t="shared" si="114"/>
        <v>0</v>
      </c>
    </row>
    <row r="694" spans="1:14" s="5" customFormat="1" ht="18.75">
      <c r="A694" s="29"/>
      <c r="B694" s="30" t="s">
        <v>524</v>
      </c>
      <c r="C694" s="31" t="s">
        <v>606</v>
      </c>
      <c r="D694" s="31" t="s">
        <v>430</v>
      </c>
      <c r="E694" s="31" t="s">
        <v>418</v>
      </c>
      <c r="F694" s="31"/>
      <c r="G694" s="31"/>
      <c r="H694" s="28">
        <f>SUM(H695,H708,H717,H725,H736,H729,H732)</f>
        <v>112328.09999999999</v>
      </c>
      <c r="I694" s="28">
        <f>SUM(I695,I708,I717,I725,I736,I729,I732)</f>
        <v>112328.09999999999</v>
      </c>
      <c r="J694" s="28">
        <f>SUM(J695,J708,J717,J725,J736,J729,J732)</f>
        <v>108189.3</v>
      </c>
      <c r="K694" s="45">
        <f t="shared" si="110"/>
        <v>96.31543665387379</v>
      </c>
      <c r="M694" s="33">
        <f t="shared" si="113"/>
        <v>4138.799999999988</v>
      </c>
      <c r="N694" s="33">
        <f t="shared" si="114"/>
        <v>0</v>
      </c>
    </row>
    <row r="695" spans="1:14" s="5" customFormat="1" ht="34.5">
      <c r="A695" s="29"/>
      <c r="B695" s="30" t="s">
        <v>656</v>
      </c>
      <c r="C695" s="31" t="s">
        <v>606</v>
      </c>
      <c r="D695" s="31" t="s">
        <v>430</v>
      </c>
      <c r="E695" s="31" t="s">
        <v>418</v>
      </c>
      <c r="F695" s="31" t="s">
        <v>525</v>
      </c>
      <c r="G695" s="31"/>
      <c r="H695" s="28">
        <f>SUM(H696,H699,H701)</f>
        <v>76312.7</v>
      </c>
      <c r="I695" s="28">
        <f>SUM(I696,I699,I701)</f>
        <v>76312.7</v>
      </c>
      <c r="J695" s="28">
        <f>SUM(J696,J699,J701)</f>
        <v>72675.2</v>
      </c>
      <c r="K695" s="45">
        <f t="shared" si="110"/>
        <v>95.23342772566035</v>
      </c>
      <c r="M695" s="33">
        <f t="shared" si="113"/>
        <v>3637.5</v>
      </c>
      <c r="N695" s="33">
        <f t="shared" si="114"/>
        <v>0</v>
      </c>
    </row>
    <row r="696" spans="1:14" s="5" customFormat="1" ht="18.75" customHeight="1">
      <c r="A696" s="29"/>
      <c r="B696" s="30" t="s">
        <v>657</v>
      </c>
      <c r="C696" s="31" t="s">
        <v>606</v>
      </c>
      <c r="D696" s="31" t="s">
        <v>430</v>
      </c>
      <c r="E696" s="31" t="s">
        <v>418</v>
      </c>
      <c r="F696" s="31" t="s">
        <v>658</v>
      </c>
      <c r="G696" s="31"/>
      <c r="H696" s="28">
        <f>SUM(H697:H698)</f>
        <v>15281.5</v>
      </c>
      <c r="I696" s="28">
        <f>SUM(I697:I698)</f>
        <v>15281.5</v>
      </c>
      <c r="J696" s="28">
        <f>SUM(J697:J698)</f>
        <v>15196.3</v>
      </c>
      <c r="K696" s="45">
        <f t="shared" si="110"/>
        <v>99.442463108988</v>
      </c>
      <c r="M696" s="33">
        <f t="shared" si="113"/>
        <v>85.20000000000073</v>
      </c>
      <c r="N696" s="33">
        <f t="shared" si="114"/>
        <v>0</v>
      </c>
    </row>
    <row r="697" spans="1:14" s="5" customFormat="1" ht="18.75" customHeight="1">
      <c r="A697" s="29"/>
      <c r="B697" s="30" t="s">
        <v>441</v>
      </c>
      <c r="C697" s="31" t="s">
        <v>606</v>
      </c>
      <c r="D697" s="31" t="s">
        <v>430</v>
      </c>
      <c r="E697" s="31" t="s">
        <v>418</v>
      </c>
      <c r="F697" s="31" t="s">
        <v>658</v>
      </c>
      <c r="G697" s="31" t="s">
        <v>442</v>
      </c>
      <c r="H697" s="28">
        <v>11118.5</v>
      </c>
      <c r="I697" s="28">
        <v>11118.5</v>
      </c>
      <c r="J697" s="28">
        <v>11033.3</v>
      </c>
      <c r="K697" s="45">
        <f t="shared" si="110"/>
        <v>99.23370958312722</v>
      </c>
      <c r="M697" s="33">
        <f t="shared" si="113"/>
        <v>85.20000000000073</v>
      </c>
      <c r="N697" s="33">
        <f t="shared" si="114"/>
        <v>0</v>
      </c>
    </row>
    <row r="698" spans="1:14" s="5" customFormat="1" ht="18.75" customHeight="1">
      <c r="A698" s="29"/>
      <c r="B698" s="30" t="s">
        <v>310</v>
      </c>
      <c r="C698" s="31" t="s">
        <v>606</v>
      </c>
      <c r="D698" s="31" t="s">
        <v>430</v>
      </c>
      <c r="E698" s="31" t="s">
        <v>418</v>
      </c>
      <c r="F698" s="31" t="s">
        <v>658</v>
      </c>
      <c r="G698" s="31" t="s">
        <v>476</v>
      </c>
      <c r="H698" s="28">
        <v>4163</v>
      </c>
      <c r="I698" s="28">
        <v>4163</v>
      </c>
      <c r="J698" s="28">
        <v>4163</v>
      </c>
      <c r="K698" s="45">
        <f t="shared" si="110"/>
        <v>100</v>
      </c>
      <c r="M698" s="33">
        <f t="shared" si="113"/>
        <v>0</v>
      </c>
      <c r="N698" s="33">
        <f t="shared" si="114"/>
        <v>0</v>
      </c>
    </row>
    <row r="699" spans="1:14" s="5" customFormat="1" ht="34.5">
      <c r="A699" s="29"/>
      <c r="B699" s="30" t="s">
        <v>659</v>
      </c>
      <c r="C699" s="31" t="s">
        <v>606</v>
      </c>
      <c r="D699" s="31" t="s">
        <v>430</v>
      </c>
      <c r="E699" s="31" t="s">
        <v>418</v>
      </c>
      <c r="F699" s="31" t="s">
        <v>660</v>
      </c>
      <c r="G699" s="31"/>
      <c r="H699" s="28">
        <f>H700</f>
        <v>1642</v>
      </c>
      <c r="I699" s="28">
        <f>I700</f>
        <v>1642</v>
      </c>
      <c r="J699" s="28">
        <f>J700</f>
        <v>1642</v>
      </c>
      <c r="K699" s="45">
        <f t="shared" si="110"/>
        <v>100</v>
      </c>
      <c r="M699" s="33">
        <f t="shared" si="113"/>
        <v>0</v>
      </c>
      <c r="N699" s="33">
        <f t="shared" si="114"/>
        <v>0</v>
      </c>
    </row>
    <row r="700" spans="1:14" s="5" customFormat="1" ht="35.25" customHeight="1">
      <c r="A700" s="29"/>
      <c r="B700" s="30" t="s">
        <v>623</v>
      </c>
      <c r="C700" s="31" t="s">
        <v>606</v>
      </c>
      <c r="D700" s="31" t="s">
        <v>430</v>
      </c>
      <c r="E700" s="31" t="s">
        <v>418</v>
      </c>
      <c r="F700" s="31" t="s">
        <v>660</v>
      </c>
      <c r="G700" s="31" t="s">
        <v>447</v>
      </c>
      <c r="H700" s="28">
        <v>1642</v>
      </c>
      <c r="I700" s="28">
        <v>1642</v>
      </c>
      <c r="J700" s="28">
        <v>1642</v>
      </c>
      <c r="K700" s="45">
        <f t="shared" si="110"/>
        <v>100</v>
      </c>
      <c r="M700" s="33">
        <f t="shared" si="113"/>
        <v>0</v>
      </c>
      <c r="N700" s="33">
        <f t="shared" si="114"/>
        <v>0</v>
      </c>
    </row>
    <row r="701" spans="1:14" s="5" customFormat="1" ht="18.75">
      <c r="A701" s="29"/>
      <c r="B701" s="30" t="s">
        <v>445</v>
      </c>
      <c r="C701" s="31" t="s">
        <v>606</v>
      </c>
      <c r="D701" s="31" t="s">
        <v>430</v>
      </c>
      <c r="E701" s="31" t="s">
        <v>418</v>
      </c>
      <c r="F701" s="31" t="s">
        <v>526</v>
      </c>
      <c r="G701" s="31"/>
      <c r="H701" s="28">
        <f>SUM(H702,H704,H706)</f>
        <v>59389.2</v>
      </c>
      <c r="I701" s="28">
        <f>SUM(I702,I704,I706)</f>
        <v>59389.2</v>
      </c>
      <c r="J701" s="28">
        <f>SUM(J702,J704,J706)</f>
        <v>55836.9</v>
      </c>
      <c r="K701" s="45">
        <f t="shared" si="110"/>
        <v>94.01860944414136</v>
      </c>
      <c r="M701" s="33">
        <f t="shared" si="113"/>
        <v>3552.2999999999956</v>
      </c>
      <c r="N701" s="33">
        <f t="shared" si="114"/>
        <v>0</v>
      </c>
    </row>
    <row r="702" spans="1:14" s="5" customFormat="1" ht="34.5">
      <c r="A702" s="29"/>
      <c r="B702" s="30" t="s">
        <v>305</v>
      </c>
      <c r="C702" s="31" t="s">
        <v>606</v>
      </c>
      <c r="D702" s="31" t="s">
        <v>430</v>
      </c>
      <c r="E702" s="31" t="s">
        <v>418</v>
      </c>
      <c r="F702" s="31" t="s">
        <v>527</v>
      </c>
      <c r="G702" s="31"/>
      <c r="H702" s="28">
        <f>H703</f>
        <v>44276.9</v>
      </c>
      <c r="I702" s="28">
        <f>I703</f>
        <v>44276.9</v>
      </c>
      <c r="J702" s="28">
        <f>J703</f>
        <v>43854</v>
      </c>
      <c r="K702" s="45">
        <f t="shared" si="110"/>
        <v>99.04487441532717</v>
      </c>
      <c r="M702" s="33">
        <f t="shared" si="113"/>
        <v>422.90000000000146</v>
      </c>
      <c r="N702" s="33">
        <f t="shared" si="114"/>
        <v>0</v>
      </c>
    </row>
    <row r="703" spans="1:14" s="5" customFormat="1" ht="34.5" customHeight="1">
      <c r="A703" s="29"/>
      <c r="B703" s="30" t="s">
        <v>623</v>
      </c>
      <c r="C703" s="31" t="s">
        <v>606</v>
      </c>
      <c r="D703" s="31" t="s">
        <v>430</v>
      </c>
      <c r="E703" s="31" t="s">
        <v>418</v>
      </c>
      <c r="F703" s="31" t="s">
        <v>527</v>
      </c>
      <c r="G703" s="31" t="s">
        <v>447</v>
      </c>
      <c r="H703" s="28">
        <v>44276.9</v>
      </c>
      <c r="I703" s="28">
        <v>44276.9</v>
      </c>
      <c r="J703" s="28">
        <v>43854</v>
      </c>
      <c r="K703" s="45">
        <f aca="true" t="shared" si="123" ref="K703:K766">J703*100/I703</f>
        <v>99.04487441532717</v>
      </c>
      <c r="M703" s="33">
        <f t="shared" si="113"/>
        <v>422.90000000000146</v>
      </c>
      <c r="N703" s="33">
        <f t="shared" si="114"/>
        <v>0</v>
      </c>
    </row>
    <row r="704" spans="1:14" s="5" customFormat="1" ht="18.75">
      <c r="A704" s="29"/>
      <c r="B704" s="30" t="s">
        <v>139</v>
      </c>
      <c r="C704" s="31" t="s">
        <v>606</v>
      </c>
      <c r="D704" s="31" t="s">
        <v>430</v>
      </c>
      <c r="E704" s="31" t="s">
        <v>418</v>
      </c>
      <c r="F704" s="31" t="s">
        <v>609</v>
      </c>
      <c r="G704" s="31"/>
      <c r="H704" s="28">
        <f>H705</f>
        <v>3801.6</v>
      </c>
      <c r="I704" s="28">
        <f>I705</f>
        <v>3801.6</v>
      </c>
      <c r="J704" s="28">
        <f>J705</f>
        <v>3798.5</v>
      </c>
      <c r="K704" s="45">
        <f t="shared" si="123"/>
        <v>99.91845538720538</v>
      </c>
      <c r="M704" s="33">
        <f t="shared" si="113"/>
        <v>3.099999999999909</v>
      </c>
      <c r="N704" s="33">
        <f t="shared" si="114"/>
        <v>0</v>
      </c>
    </row>
    <row r="705" spans="1:14" s="5" customFormat="1" ht="36.75" customHeight="1">
      <c r="A705" s="29"/>
      <c r="B705" s="30" t="s">
        <v>623</v>
      </c>
      <c r="C705" s="31" t="s">
        <v>606</v>
      </c>
      <c r="D705" s="31" t="s">
        <v>430</v>
      </c>
      <c r="E705" s="31" t="s">
        <v>418</v>
      </c>
      <c r="F705" s="31" t="s">
        <v>609</v>
      </c>
      <c r="G705" s="31" t="s">
        <v>447</v>
      </c>
      <c r="H705" s="28">
        <v>3801.6</v>
      </c>
      <c r="I705" s="28">
        <v>3801.6</v>
      </c>
      <c r="J705" s="28">
        <v>3798.5</v>
      </c>
      <c r="K705" s="45">
        <f t="shared" si="123"/>
        <v>99.91845538720538</v>
      </c>
      <c r="M705" s="33">
        <f t="shared" si="113"/>
        <v>3.099999999999909</v>
      </c>
      <c r="N705" s="33">
        <f t="shared" si="114"/>
        <v>0</v>
      </c>
    </row>
    <row r="706" spans="1:14" s="5" customFormat="1" ht="18" customHeight="1">
      <c r="A706" s="29"/>
      <c r="B706" s="30" t="s">
        <v>145</v>
      </c>
      <c r="C706" s="31" t="s">
        <v>606</v>
      </c>
      <c r="D706" s="31" t="s">
        <v>430</v>
      </c>
      <c r="E706" s="31" t="s">
        <v>418</v>
      </c>
      <c r="F706" s="31" t="s">
        <v>661</v>
      </c>
      <c r="G706" s="31"/>
      <c r="H706" s="28">
        <f>H707</f>
        <v>11310.7</v>
      </c>
      <c r="I706" s="28">
        <f>I707</f>
        <v>11310.7</v>
      </c>
      <c r="J706" s="28">
        <f>J707</f>
        <v>8184.4</v>
      </c>
      <c r="K706" s="45">
        <f t="shared" si="123"/>
        <v>72.35980089649624</v>
      </c>
      <c r="M706" s="33">
        <f t="shared" si="113"/>
        <v>3126.300000000001</v>
      </c>
      <c r="N706" s="33">
        <f t="shared" si="114"/>
        <v>0</v>
      </c>
    </row>
    <row r="707" spans="1:14" s="5" customFormat="1" ht="34.5" customHeight="1">
      <c r="A707" s="29"/>
      <c r="B707" s="30" t="s">
        <v>623</v>
      </c>
      <c r="C707" s="31" t="s">
        <v>606</v>
      </c>
      <c r="D707" s="31" t="s">
        <v>430</v>
      </c>
      <c r="E707" s="31" t="s">
        <v>418</v>
      </c>
      <c r="F707" s="31" t="s">
        <v>661</v>
      </c>
      <c r="G707" s="31" t="s">
        <v>447</v>
      </c>
      <c r="H707" s="28">
        <v>11310.7</v>
      </c>
      <c r="I707" s="28">
        <v>11310.7</v>
      </c>
      <c r="J707" s="28">
        <v>8184.4</v>
      </c>
      <c r="K707" s="45">
        <f t="shared" si="123"/>
        <v>72.35980089649624</v>
      </c>
      <c r="M707" s="33">
        <f t="shared" si="113"/>
        <v>3126.300000000001</v>
      </c>
      <c r="N707" s="33">
        <f t="shared" si="114"/>
        <v>0</v>
      </c>
    </row>
    <row r="708" spans="1:14" s="5" customFormat="1" ht="18.75">
      <c r="A708" s="29"/>
      <c r="B708" s="30" t="s">
        <v>610</v>
      </c>
      <c r="C708" s="31" t="s">
        <v>606</v>
      </c>
      <c r="D708" s="31" t="s">
        <v>430</v>
      </c>
      <c r="E708" s="31" t="s">
        <v>418</v>
      </c>
      <c r="F708" s="31" t="s">
        <v>611</v>
      </c>
      <c r="G708" s="31"/>
      <c r="H708" s="28">
        <f>H709</f>
        <v>15830.7</v>
      </c>
      <c r="I708" s="28">
        <f>I709</f>
        <v>15830.7</v>
      </c>
      <c r="J708" s="28">
        <f>J709</f>
        <v>15821.7</v>
      </c>
      <c r="K708" s="45">
        <f t="shared" si="123"/>
        <v>99.94314843942466</v>
      </c>
      <c r="M708" s="33">
        <f t="shared" si="113"/>
        <v>9</v>
      </c>
      <c r="N708" s="33">
        <f t="shared" si="114"/>
        <v>0</v>
      </c>
    </row>
    <row r="709" spans="1:14" s="5" customFormat="1" ht="18.75">
      <c r="A709" s="29"/>
      <c r="B709" s="30" t="s">
        <v>445</v>
      </c>
      <c r="C709" s="31" t="s">
        <v>606</v>
      </c>
      <c r="D709" s="31" t="s">
        <v>430</v>
      </c>
      <c r="E709" s="31" t="s">
        <v>418</v>
      </c>
      <c r="F709" s="31" t="s">
        <v>612</v>
      </c>
      <c r="G709" s="31"/>
      <c r="H709" s="28">
        <f>SUM(H710,H713,H715)</f>
        <v>15830.7</v>
      </c>
      <c r="I709" s="28">
        <f>SUM(I710,I713,I715)</f>
        <v>15830.7</v>
      </c>
      <c r="J709" s="28">
        <f>SUM(J710,J713,J715)</f>
        <v>15821.7</v>
      </c>
      <c r="K709" s="45">
        <f t="shared" si="123"/>
        <v>99.94314843942466</v>
      </c>
      <c r="M709" s="33">
        <f t="shared" si="113"/>
        <v>9</v>
      </c>
      <c r="N709" s="33">
        <f t="shared" si="114"/>
        <v>0</v>
      </c>
    </row>
    <row r="710" spans="1:14" s="5" customFormat="1" ht="37.5" customHeight="1">
      <c r="A710" s="29"/>
      <c r="B710" s="30" t="s">
        <v>305</v>
      </c>
      <c r="C710" s="31" t="s">
        <v>606</v>
      </c>
      <c r="D710" s="31" t="s">
        <v>430</v>
      </c>
      <c r="E710" s="31" t="s">
        <v>418</v>
      </c>
      <c r="F710" s="31" t="s">
        <v>662</v>
      </c>
      <c r="G710" s="31"/>
      <c r="H710" s="28">
        <f>SUM(H711:H712)</f>
        <v>13866.2</v>
      </c>
      <c r="I710" s="28">
        <f>SUM(I711:I712)</f>
        <v>13866.2</v>
      </c>
      <c r="J710" s="28">
        <f>SUM(J711:J712)</f>
        <v>13858</v>
      </c>
      <c r="K710" s="45">
        <f t="shared" si="123"/>
        <v>99.94086339444115</v>
      </c>
      <c r="M710" s="33">
        <f t="shared" si="113"/>
        <v>8.200000000000728</v>
      </c>
      <c r="N710" s="33">
        <f t="shared" si="114"/>
        <v>0</v>
      </c>
    </row>
    <row r="711" spans="1:14" s="5" customFormat="1" ht="37.5" customHeight="1">
      <c r="A711" s="29"/>
      <c r="B711" s="30" t="s">
        <v>623</v>
      </c>
      <c r="C711" s="31" t="s">
        <v>606</v>
      </c>
      <c r="D711" s="31" t="s">
        <v>430</v>
      </c>
      <c r="E711" s="31" t="s">
        <v>418</v>
      </c>
      <c r="F711" s="31" t="s">
        <v>662</v>
      </c>
      <c r="G711" s="31" t="s">
        <v>447</v>
      </c>
      <c r="H711" s="28">
        <v>12064.7</v>
      </c>
      <c r="I711" s="28">
        <v>12064.7</v>
      </c>
      <c r="J711" s="28">
        <v>12056.5</v>
      </c>
      <c r="K711" s="45">
        <f t="shared" si="123"/>
        <v>99.93203312142033</v>
      </c>
      <c r="M711" s="33">
        <f t="shared" si="113"/>
        <v>8.200000000000728</v>
      </c>
      <c r="N711" s="33">
        <f t="shared" si="114"/>
        <v>0</v>
      </c>
    </row>
    <row r="712" spans="1:14" s="5" customFormat="1" ht="34.5" customHeight="1">
      <c r="A712" s="29"/>
      <c r="B712" s="30" t="s">
        <v>307</v>
      </c>
      <c r="C712" s="31" t="s">
        <v>606</v>
      </c>
      <c r="D712" s="31" t="s">
        <v>430</v>
      </c>
      <c r="E712" s="31" t="s">
        <v>418</v>
      </c>
      <c r="F712" s="31" t="s">
        <v>662</v>
      </c>
      <c r="G712" s="31" t="s">
        <v>308</v>
      </c>
      <c r="H712" s="28">
        <v>1801.5</v>
      </c>
      <c r="I712" s="28">
        <v>1801.5</v>
      </c>
      <c r="J712" s="28">
        <v>1801.5</v>
      </c>
      <c r="K712" s="45">
        <f t="shared" si="123"/>
        <v>100</v>
      </c>
      <c r="M712" s="33">
        <f t="shared" si="113"/>
        <v>0</v>
      </c>
      <c r="N712" s="33">
        <f t="shared" si="114"/>
        <v>0</v>
      </c>
    </row>
    <row r="713" spans="1:14" s="5" customFormat="1" ht="18.75">
      <c r="A713" s="29"/>
      <c r="B713" s="30" t="s">
        <v>139</v>
      </c>
      <c r="C713" s="31" t="s">
        <v>606</v>
      </c>
      <c r="D713" s="31" t="s">
        <v>430</v>
      </c>
      <c r="E713" s="31" t="s">
        <v>418</v>
      </c>
      <c r="F713" s="31" t="s">
        <v>663</v>
      </c>
      <c r="G713" s="31"/>
      <c r="H713" s="28">
        <f>H714</f>
        <v>50</v>
      </c>
      <c r="I713" s="28">
        <f>I714</f>
        <v>50</v>
      </c>
      <c r="J713" s="28">
        <f>J714</f>
        <v>50</v>
      </c>
      <c r="K713" s="45">
        <f t="shared" si="123"/>
        <v>100</v>
      </c>
      <c r="M713" s="33">
        <f t="shared" si="113"/>
        <v>0</v>
      </c>
      <c r="N713" s="33">
        <f t="shared" si="114"/>
        <v>0</v>
      </c>
    </row>
    <row r="714" spans="1:14" s="5" customFormat="1" ht="37.5" customHeight="1">
      <c r="A714" s="29"/>
      <c r="B714" s="30" t="s">
        <v>623</v>
      </c>
      <c r="C714" s="31" t="s">
        <v>606</v>
      </c>
      <c r="D714" s="31" t="s">
        <v>430</v>
      </c>
      <c r="E714" s="31" t="s">
        <v>418</v>
      </c>
      <c r="F714" s="31" t="s">
        <v>663</v>
      </c>
      <c r="G714" s="31" t="s">
        <v>447</v>
      </c>
      <c r="H714" s="28">
        <v>50</v>
      </c>
      <c r="I714" s="28">
        <v>50</v>
      </c>
      <c r="J714" s="28">
        <v>50</v>
      </c>
      <c r="K714" s="45">
        <f t="shared" si="123"/>
        <v>100</v>
      </c>
      <c r="M714" s="33">
        <f aca="true" t="shared" si="124" ref="M714:M777">I714-J714</f>
        <v>0</v>
      </c>
      <c r="N714" s="33">
        <f aca="true" t="shared" si="125" ref="N714:N777">H714-I714</f>
        <v>0</v>
      </c>
    </row>
    <row r="715" spans="1:14" s="5" customFormat="1" ht="18.75">
      <c r="A715" s="29"/>
      <c r="B715" s="30" t="s">
        <v>145</v>
      </c>
      <c r="C715" s="31" t="s">
        <v>606</v>
      </c>
      <c r="D715" s="31" t="s">
        <v>430</v>
      </c>
      <c r="E715" s="31" t="s">
        <v>418</v>
      </c>
      <c r="F715" s="31" t="s">
        <v>664</v>
      </c>
      <c r="G715" s="31"/>
      <c r="H715" s="28">
        <f>H716</f>
        <v>1914.5</v>
      </c>
      <c r="I715" s="28">
        <f>I716</f>
        <v>1914.5</v>
      </c>
      <c r="J715" s="28">
        <f>J716</f>
        <v>1913.7</v>
      </c>
      <c r="K715" s="45">
        <f t="shared" si="123"/>
        <v>99.9582136328023</v>
      </c>
      <c r="M715" s="33">
        <f t="shared" si="124"/>
        <v>0.7999999999999545</v>
      </c>
      <c r="N715" s="33">
        <f t="shared" si="125"/>
        <v>0</v>
      </c>
    </row>
    <row r="716" spans="1:14" s="5" customFormat="1" ht="37.5" customHeight="1">
      <c r="A716" s="29"/>
      <c r="B716" s="30" t="s">
        <v>623</v>
      </c>
      <c r="C716" s="31" t="s">
        <v>606</v>
      </c>
      <c r="D716" s="31" t="s">
        <v>430</v>
      </c>
      <c r="E716" s="31" t="s">
        <v>418</v>
      </c>
      <c r="F716" s="31" t="s">
        <v>664</v>
      </c>
      <c r="G716" s="31" t="s">
        <v>447</v>
      </c>
      <c r="H716" s="28">
        <v>1914.5</v>
      </c>
      <c r="I716" s="28">
        <v>1914.5</v>
      </c>
      <c r="J716" s="28">
        <v>1913.7</v>
      </c>
      <c r="K716" s="45">
        <f t="shared" si="123"/>
        <v>99.9582136328023</v>
      </c>
      <c r="M716" s="33">
        <f t="shared" si="124"/>
        <v>0.7999999999999545</v>
      </c>
      <c r="N716" s="33">
        <f t="shared" si="125"/>
        <v>0</v>
      </c>
    </row>
    <row r="717" spans="1:14" s="5" customFormat="1" ht="18.75">
      <c r="A717" s="29"/>
      <c r="B717" s="30" t="s">
        <v>613</v>
      </c>
      <c r="C717" s="31" t="s">
        <v>606</v>
      </c>
      <c r="D717" s="31" t="s">
        <v>430</v>
      </c>
      <c r="E717" s="31" t="s">
        <v>418</v>
      </c>
      <c r="F717" s="31" t="s">
        <v>614</v>
      </c>
      <c r="G717" s="31"/>
      <c r="H717" s="28">
        <f aca="true" t="shared" si="126" ref="H717:J719">H718</f>
        <v>16605.5</v>
      </c>
      <c r="I717" s="28">
        <f t="shared" si="126"/>
        <v>16605.5</v>
      </c>
      <c r="J717" s="28">
        <f t="shared" si="126"/>
        <v>16307.599999999999</v>
      </c>
      <c r="K717" s="45">
        <f t="shared" si="123"/>
        <v>98.20601607900996</v>
      </c>
      <c r="M717" s="33">
        <f t="shared" si="124"/>
        <v>297.90000000000146</v>
      </c>
      <c r="N717" s="33">
        <f t="shared" si="125"/>
        <v>0</v>
      </c>
    </row>
    <row r="718" spans="1:14" s="5" customFormat="1" ht="18.75">
      <c r="A718" s="29"/>
      <c r="B718" s="30" t="s">
        <v>445</v>
      </c>
      <c r="C718" s="31" t="s">
        <v>606</v>
      </c>
      <c r="D718" s="31" t="s">
        <v>430</v>
      </c>
      <c r="E718" s="31" t="s">
        <v>418</v>
      </c>
      <c r="F718" s="31" t="s">
        <v>615</v>
      </c>
      <c r="G718" s="31"/>
      <c r="H718" s="28">
        <f>SUM(H719,H721,H723)</f>
        <v>16605.5</v>
      </c>
      <c r="I718" s="28">
        <f>SUM(I719,I721,I723)</f>
        <v>16605.5</v>
      </c>
      <c r="J718" s="28">
        <f>SUM(J719,J721,J723)</f>
        <v>16307.599999999999</v>
      </c>
      <c r="K718" s="45">
        <f t="shared" si="123"/>
        <v>98.20601607900996</v>
      </c>
      <c r="M718" s="33">
        <f t="shared" si="124"/>
        <v>297.90000000000146</v>
      </c>
      <c r="N718" s="33">
        <f t="shared" si="125"/>
        <v>0</v>
      </c>
    </row>
    <row r="719" spans="1:14" s="5" customFormat="1" ht="37.5" customHeight="1">
      <c r="A719" s="29"/>
      <c r="B719" s="30" t="s">
        <v>305</v>
      </c>
      <c r="C719" s="31" t="s">
        <v>606</v>
      </c>
      <c r="D719" s="31" t="s">
        <v>430</v>
      </c>
      <c r="E719" s="31" t="s">
        <v>418</v>
      </c>
      <c r="F719" s="31" t="s">
        <v>665</v>
      </c>
      <c r="G719" s="31"/>
      <c r="H719" s="28">
        <f t="shared" si="126"/>
        <v>13739.8</v>
      </c>
      <c r="I719" s="28">
        <f t="shared" si="126"/>
        <v>13739.8</v>
      </c>
      <c r="J719" s="28">
        <f t="shared" si="126"/>
        <v>13441.9</v>
      </c>
      <c r="K719" s="45">
        <f t="shared" si="123"/>
        <v>97.83184616952212</v>
      </c>
      <c r="M719" s="33">
        <f t="shared" si="124"/>
        <v>297.89999999999964</v>
      </c>
      <c r="N719" s="33">
        <f t="shared" si="125"/>
        <v>0</v>
      </c>
    </row>
    <row r="720" spans="1:14" s="5" customFormat="1" ht="37.5" customHeight="1">
      <c r="A720" s="29"/>
      <c r="B720" s="30" t="s">
        <v>623</v>
      </c>
      <c r="C720" s="31" t="s">
        <v>606</v>
      </c>
      <c r="D720" s="31" t="s">
        <v>430</v>
      </c>
      <c r="E720" s="31" t="s">
        <v>418</v>
      </c>
      <c r="F720" s="31" t="s">
        <v>665</v>
      </c>
      <c r="G720" s="31" t="s">
        <v>447</v>
      </c>
      <c r="H720" s="28">
        <v>13739.8</v>
      </c>
      <c r="I720" s="28">
        <v>13739.8</v>
      </c>
      <c r="J720" s="28">
        <v>13441.9</v>
      </c>
      <c r="K720" s="45">
        <f t="shared" si="123"/>
        <v>97.83184616952212</v>
      </c>
      <c r="M720" s="33">
        <f t="shared" si="124"/>
        <v>297.89999999999964</v>
      </c>
      <c r="N720" s="33">
        <f t="shared" si="125"/>
        <v>0</v>
      </c>
    </row>
    <row r="721" spans="1:14" s="5" customFormat="1" ht="18.75">
      <c r="A721" s="29"/>
      <c r="B721" s="30" t="s">
        <v>139</v>
      </c>
      <c r="C721" s="31" t="s">
        <v>606</v>
      </c>
      <c r="D721" s="31" t="s">
        <v>430</v>
      </c>
      <c r="E721" s="31" t="s">
        <v>418</v>
      </c>
      <c r="F721" s="31" t="s">
        <v>666</v>
      </c>
      <c r="G721" s="31"/>
      <c r="H721" s="28">
        <f>H722</f>
        <v>497</v>
      </c>
      <c r="I721" s="28">
        <f>I722</f>
        <v>497</v>
      </c>
      <c r="J721" s="28">
        <f>J722</f>
        <v>497</v>
      </c>
      <c r="K721" s="45">
        <f t="shared" si="123"/>
        <v>100</v>
      </c>
      <c r="M721" s="33">
        <f t="shared" si="124"/>
        <v>0</v>
      </c>
      <c r="N721" s="33">
        <f t="shared" si="125"/>
        <v>0</v>
      </c>
    </row>
    <row r="722" spans="1:14" s="5" customFormat="1" ht="37.5" customHeight="1">
      <c r="A722" s="29"/>
      <c r="B722" s="30" t="s">
        <v>623</v>
      </c>
      <c r="C722" s="31" t="s">
        <v>606</v>
      </c>
      <c r="D722" s="31" t="s">
        <v>430</v>
      </c>
      <c r="E722" s="31" t="s">
        <v>418</v>
      </c>
      <c r="F722" s="31" t="s">
        <v>666</v>
      </c>
      <c r="G722" s="31" t="s">
        <v>447</v>
      </c>
      <c r="H722" s="28">
        <v>497</v>
      </c>
      <c r="I722" s="28">
        <v>497</v>
      </c>
      <c r="J722" s="28">
        <v>497</v>
      </c>
      <c r="K722" s="45">
        <f t="shared" si="123"/>
        <v>100</v>
      </c>
      <c r="M722" s="33">
        <f t="shared" si="124"/>
        <v>0</v>
      </c>
      <c r="N722" s="33">
        <f t="shared" si="125"/>
        <v>0</v>
      </c>
    </row>
    <row r="723" spans="1:14" s="5" customFormat="1" ht="18.75">
      <c r="A723" s="29"/>
      <c r="B723" s="30" t="s">
        <v>145</v>
      </c>
      <c r="C723" s="31" t="s">
        <v>606</v>
      </c>
      <c r="D723" s="31" t="s">
        <v>430</v>
      </c>
      <c r="E723" s="31" t="s">
        <v>418</v>
      </c>
      <c r="F723" s="31" t="s">
        <v>667</v>
      </c>
      <c r="G723" s="31"/>
      <c r="H723" s="28">
        <f>H724</f>
        <v>2368.7</v>
      </c>
      <c r="I723" s="28">
        <f>I724</f>
        <v>2368.7</v>
      </c>
      <c r="J723" s="28">
        <f>J724</f>
        <v>2368.7</v>
      </c>
      <c r="K723" s="45">
        <f t="shared" si="123"/>
        <v>100</v>
      </c>
      <c r="M723" s="33">
        <f t="shared" si="124"/>
        <v>0</v>
      </c>
      <c r="N723" s="33">
        <f t="shared" si="125"/>
        <v>0</v>
      </c>
    </row>
    <row r="724" spans="1:14" s="5" customFormat="1" ht="37.5" customHeight="1">
      <c r="A724" s="29"/>
      <c r="B724" s="30" t="s">
        <v>623</v>
      </c>
      <c r="C724" s="31" t="s">
        <v>606</v>
      </c>
      <c r="D724" s="31" t="s">
        <v>430</v>
      </c>
      <c r="E724" s="31" t="s">
        <v>418</v>
      </c>
      <c r="F724" s="31" t="s">
        <v>667</v>
      </c>
      <c r="G724" s="31" t="s">
        <v>447</v>
      </c>
      <c r="H724" s="28">
        <v>2368.7</v>
      </c>
      <c r="I724" s="28">
        <v>2368.7</v>
      </c>
      <c r="J724" s="28">
        <v>2368.7</v>
      </c>
      <c r="K724" s="45">
        <f t="shared" si="123"/>
        <v>100</v>
      </c>
      <c r="M724" s="33">
        <f t="shared" si="124"/>
        <v>0</v>
      </c>
      <c r="N724" s="33">
        <f t="shared" si="125"/>
        <v>0</v>
      </c>
    </row>
    <row r="725" spans="1:14" s="5" customFormat="1" ht="18.75">
      <c r="A725" s="29"/>
      <c r="B725" s="30" t="s">
        <v>495</v>
      </c>
      <c r="C725" s="31" t="s">
        <v>606</v>
      </c>
      <c r="D725" s="31" t="s">
        <v>430</v>
      </c>
      <c r="E725" s="31" t="s">
        <v>418</v>
      </c>
      <c r="F725" s="31" t="s">
        <v>496</v>
      </c>
      <c r="G725" s="31"/>
      <c r="H725" s="28">
        <f aca="true" t="shared" si="127" ref="H725:J727">H726</f>
        <v>521.7</v>
      </c>
      <c r="I725" s="28">
        <f t="shared" si="127"/>
        <v>521.7</v>
      </c>
      <c r="J725" s="28">
        <f t="shared" si="127"/>
        <v>477.5</v>
      </c>
      <c r="K725" s="45">
        <f t="shared" si="123"/>
        <v>91.52769791067662</v>
      </c>
      <c r="M725" s="33">
        <f t="shared" si="124"/>
        <v>44.200000000000045</v>
      </c>
      <c r="N725" s="33">
        <f t="shared" si="125"/>
        <v>0</v>
      </c>
    </row>
    <row r="726" spans="1:14" s="5" customFormat="1" ht="71.25" customHeight="1">
      <c r="A726" s="29"/>
      <c r="B726" s="30" t="s">
        <v>668</v>
      </c>
      <c r="C726" s="31" t="s">
        <v>606</v>
      </c>
      <c r="D726" s="31" t="s">
        <v>430</v>
      </c>
      <c r="E726" s="31" t="s">
        <v>418</v>
      </c>
      <c r="F726" s="31" t="s">
        <v>669</v>
      </c>
      <c r="G726" s="31"/>
      <c r="H726" s="28">
        <f t="shared" si="127"/>
        <v>521.7</v>
      </c>
      <c r="I726" s="28">
        <f t="shared" si="127"/>
        <v>521.7</v>
      </c>
      <c r="J726" s="28">
        <f t="shared" si="127"/>
        <v>477.5</v>
      </c>
      <c r="K726" s="45">
        <f t="shared" si="123"/>
        <v>91.52769791067662</v>
      </c>
      <c r="M726" s="33">
        <f t="shared" si="124"/>
        <v>44.200000000000045</v>
      </c>
      <c r="N726" s="33">
        <f t="shared" si="125"/>
        <v>0</v>
      </c>
    </row>
    <row r="727" spans="1:14" s="5" customFormat="1" ht="52.5" customHeight="1">
      <c r="A727" s="29"/>
      <c r="B727" s="30" t="s">
        <v>670</v>
      </c>
      <c r="C727" s="31" t="s">
        <v>606</v>
      </c>
      <c r="D727" s="31" t="s">
        <v>430</v>
      </c>
      <c r="E727" s="31" t="s">
        <v>418</v>
      </c>
      <c r="F727" s="31" t="s">
        <v>671</v>
      </c>
      <c r="G727" s="31"/>
      <c r="H727" s="28">
        <f t="shared" si="127"/>
        <v>521.7</v>
      </c>
      <c r="I727" s="28">
        <f t="shared" si="127"/>
        <v>521.7</v>
      </c>
      <c r="J727" s="28">
        <f t="shared" si="127"/>
        <v>477.5</v>
      </c>
      <c r="K727" s="45">
        <f t="shared" si="123"/>
        <v>91.52769791067662</v>
      </c>
      <c r="M727" s="33">
        <f t="shared" si="124"/>
        <v>44.200000000000045</v>
      </c>
      <c r="N727" s="33">
        <f t="shared" si="125"/>
        <v>0</v>
      </c>
    </row>
    <row r="728" spans="1:14" s="5" customFormat="1" ht="18.75">
      <c r="A728" s="29"/>
      <c r="B728" s="30" t="s">
        <v>441</v>
      </c>
      <c r="C728" s="31" t="s">
        <v>606</v>
      </c>
      <c r="D728" s="31" t="s">
        <v>430</v>
      </c>
      <c r="E728" s="31" t="s">
        <v>418</v>
      </c>
      <c r="F728" s="31" t="s">
        <v>671</v>
      </c>
      <c r="G728" s="31" t="s">
        <v>442</v>
      </c>
      <c r="H728" s="28">
        <v>521.7</v>
      </c>
      <c r="I728" s="28">
        <v>521.7</v>
      </c>
      <c r="J728" s="28">
        <v>477.5</v>
      </c>
      <c r="K728" s="45">
        <f t="shared" si="123"/>
        <v>91.52769791067662</v>
      </c>
      <c r="M728" s="33">
        <f t="shared" si="124"/>
        <v>44.200000000000045</v>
      </c>
      <c r="N728" s="33">
        <f t="shared" si="125"/>
        <v>0</v>
      </c>
    </row>
    <row r="729" spans="1:14" s="5" customFormat="1" ht="17.25" customHeight="1">
      <c r="A729" s="29"/>
      <c r="B729" s="30" t="s">
        <v>502</v>
      </c>
      <c r="C729" s="31" t="s">
        <v>606</v>
      </c>
      <c r="D729" s="31" t="s">
        <v>430</v>
      </c>
      <c r="E729" s="31" t="s">
        <v>418</v>
      </c>
      <c r="F729" s="31" t="s">
        <v>503</v>
      </c>
      <c r="G729" s="31"/>
      <c r="H729" s="28">
        <f aca="true" t="shared" si="128" ref="H729:J730">H730</f>
        <v>30</v>
      </c>
      <c r="I729" s="28">
        <f t="shared" si="128"/>
        <v>30</v>
      </c>
      <c r="J729" s="28">
        <f t="shared" si="128"/>
        <v>30</v>
      </c>
      <c r="K729" s="45">
        <f t="shared" si="123"/>
        <v>100</v>
      </c>
      <c r="M729" s="33">
        <f t="shared" si="124"/>
        <v>0</v>
      </c>
      <c r="N729" s="33">
        <f t="shared" si="125"/>
        <v>0</v>
      </c>
    </row>
    <row r="730" spans="1:14" s="5" customFormat="1" ht="34.5">
      <c r="A730" s="29"/>
      <c r="B730" s="30" t="s">
        <v>252</v>
      </c>
      <c r="C730" s="31" t="s">
        <v>606</v>
      </c>
      <c r="D730" s="31" t="s">
        <v>430</v>
      </c>
      <c r="E730" s="31" t="s">
        <v>418</v>
      </c>
      <c r="F730" s="31" t="s">
        <v>253</v>
      </c>
      <c r="G730" s="31"/>
      <c r="H730" s="28">
        <f t="shared" si="128"/>
        <v>30</v>
      </c>
      <c r="I730" s="28">
        <f t="shared" si="128"/>
        <v>30</v>
      </c>
      <c r="J730" s="28">
        <f t="shared" si="128"/>
        <v>30</v>
      </c>
      <c r="K730" s="45">
        <f t="shared" si="123"/>
        <v>100</v>
      </c>
      <c r="M730" s="33">
        <f t="shared" si="124"/>
        <v>0</v>
      </c>
      <c r="N730" s="33">
        <f t="shared" si="125"/>
        <v>0</v>
      </c>
    </row>
    <row r="731" spans="1:14" s="5" customFormat="1" ht="34.5">
      <c r="A731" s="29"/>
      <c r="B731" s="30" t="s">
        <v>623</v>
      </c>
      <c r="C731" s="31" t="s">
        <v>606</v>
      </c>
      <c r="D731" s="31" t="s">
        <v>430</v>
      </c>
      <c r="E731" s="31" t="s">
        <v>418</v>
      </c>
      <c r="F731" s="31" t="s">
        <v>253</v>
      </c>
      <c r="G731" s="31" t="s">
        <v>447</v>
      </c>
      <c r="H731" s="28">
        <v>30</v>
      </c>
      <c r="I731" s="28">
        <v>30</v>
      </c>
      <c r="J731" s="28">
        <v>30</v>
      </c>
      <c r="K731" s="45">
        <f t="shared" si="123"/>
        <v>100</v>
      </c>
      <c r="M731" s="33">
        <f t="shared" si="124"/>
        <v>0</v>
      </c>
      <c r="N731" s="33">
        <f t="shared" si="125"/>
        <v>0</v>
      </c>
    </row>
    <row r="732" spans="1:14" s="5" customFormat="1" ht="18.75">
      <c r="A732" s="29"/>
      <c r="B732" s="30" t="s">
        <v>26</v>
      </c>
      <c r="C732" s="31" t="s">
        <v>606</v>
      </c>
      <c r="D732" s="31" t="s">
        <v>430</v>
      </c>
      <c r="E732" s="31" t="s">
        <v>418</v>
      </c>
      <c r="F732" s="31" t="s">
        <v>477</v>
      </c>
      <c r="G732" s="31"/>
      <c r="H732" s="28">
        <f aca="true" t="shared" si="129" ref="H732:J734">H733</f>
        <v>25</v>
      </c>
      <c r="I732" s="28">
        <f t="shared" si="129"/>
        <v>25</v>
      </c>
      <c r="J732" s="28">
        <f t="shared" si="129"/>
        <v>25</v>
      </c>
      <c r="K732" s="45">
        <f t="shared" si="123"/>
        <v>100</v>
      </c>
      <c r="M732" s="33">
        <f t="shared" si="124"/>
        <v>0</v>
      </c>
      <c r="N732" s="33">
        <f t="shared" si="125"/>
        <v>0</v>
      </c>
    </row>
    <row r="733" spans="1:14" s="5" customFormat="1" ht="19.5" customHeight="1">
      <c r="A733" s="29"/>
      <c r="B733" s="30" t="s">
        <v>672</v>
      </c>
      <c r="C733" s="31" t="s">
        <v>606</v>
      </c>
      <c r="D733" s="31" t="s">
        <v>430</v>
      </c>
      <c r="E733" s="31" t="s">
        <v>418</v>
      </c>
      <c r="F733" s="31" t="s">
        <v>673</v>
      </c>
      <c r="G733" s="31"/>
      <c r="H733" s="28">
        <f t="shared" si="129"/>
        <v>25</v>
      </c>
      <c r="I733" s="28">
        <f t="shared" si="129"/>
        <v>25</v>
      </c>
      <c r="J733" s="28">
        <f t="shared" si="129"/>
        <v>25</v>
      </c>
      <c r="K733" s="45">
        <f t="shared" si="123"/>
        <v>100</v>
      </c>
      <c r="M733" s="33">
        <f t="shared" si="124"/>
        <v>0</v>
      </c>
      <c r="N733" s="33">
        <f t="shared" si="125"/>
        <v>0</v>
      </c>
    </row>
    <row r="734" spans="1:14" s="5" customFormat="1" ht="37.5" customHeight="1">
      <c r="A734" s="29"/>
      <c r="B734" s="30" t="s">
        <v>674</v>
      </c>
      <c r="C734" s="31" t="s">
        <v>606</v>
      </c>
      <c r="D734" s="31" t="s">
        <v>430</v>
      </c>
      <c r="E734" s="31" t="s">
        <v>418</v>
      </c>
      <c r="F734" s="31" t="s">
        <v>675</v>
      </c>
      <c r="G734" s="31"/>
      <c r="H734" s="28">
        <f t="shared" si="129"/>
        <v>25</v>
      </c>
      <c r="I734" s="28">
        <f t="shared" si="129"/>
        <v>25</v>
      </c>
      <c r="J734" s="28">
        <f t="shared" si="129"/>
        <v>25</v>
      </c>
      <c r="K734" s="45">
        <f t="shared" si="123"/>
        <v>100</v>
      </c>
      <c r="M734" s="33">
        <f t="shared" si="124"/>
        <v>0</v>
      </c>
      <c r="N734" s="33">
        <f t="shared" si="125"/>
        <v>0</v>
      </c>
    </row>
    <row r="735" spans="1:14" s="5" customFormat="1" ht="18.75">
      <c r="A735" s="29"/>
      <c r="B735" s="30" t="s">
        <v>441</v>
      </c>
      <c r="C735" s="31" t="s">
        <v>606</v>
      </c>
      <c r="D735" s="31" t="s">
        <v>430</v>
      </c>
      <c r="E735" s="31" t="s">
        <v>418</v>
      </c>
      <c r="F735" s="31" t="s">
        <v>675</v>
      </c>
      <c r="G735" s="31" t="s">
        <v>442</v>
      </c>
      <c r="H735" s="28">
        <v>25</v>
      </c>
      <c r="I735" s="28">
        <v>25</v>
      </c>
      <c r="J735" s="28">
        <v>25</v>
      </c>
      <c r="K735" s="45">
        <f t="shared" si="123"/>
        <v>100</v>
      </c>
      <c r="M735" s="33">
        <f t="shared" si="124"/>
        <v>0</v>
      </c>
      <c r="N735" s="33">
        <f t="shared" si="125"/>
        <v>0</v>
      </c>
    </row>
    <row r="736" spans="1:14" s="5" customFormat="1" ht="18" customHeight="1">
      <c r="A736" s="29"/>
      <c r="B736" s="30" t="s">
        <v>111</v>
      </c>
      <c r="C736" s="31" t="s">
        <v>606</v>
      </c>
      <c r="D736" s="31" t="s">
        <v>430</v>
      </c>
      <c r="E736" s="31" t="s">
        <v>418</v>
      </c>
      <c r="F736" s="31" t="s">
        <v>479</v>
      </c>
      <c r="G736" s="31"/>
      <c r="H736" s="28">
        <f>SUM(H737,H740,H742,H744,H746)</f>
        <v>3002.5000000000005</v>
      </c>
      <c r="I736" s="28">
        <f>SUM(I737,I740,I742,I744,I746)</f>
        <v>3002.5000000000005</v>
      </c>
      <c r="J736" s="28">
        <f>SUM(J737,J740,J742,J744,J746)</f>
        <v>2852.2999999999997</v>
      </c>
      <c r="K736" s="45">
        <f t="shared" si="123"/>
        <v>94.99750208159865</v>
      </c>
      <c r="M736" s="33">
        <f t="shared" si="124"/>
        <v>150.20000000000073</v>
      </c>
      <c r="N736" s="33">
        <f t="shared" si="125"/>
        <v>0</v>
      </c>
    </row>
    <row r="737" spans="1:14" s="5" customFormat="1" ht="51.75">
      <c r="A737" s="29"/>
      <c r="B737" s="30" t="s">
        <v>162</v>
      </c>
      <c r="C737" s="31" t="s">
        <v>606</v>
      </c>
      <c r="D737" s="31" t="s">
        <v>430</v>
      </c>
      <c r="E737" s="31" t="s">
        <v>418</v>
      </c>
      <c r="F737" s="31" t="s">
        <v>163</v>
      </c>
      <c r="G737" s="31"/>
      <c r="H737" s="28">
        <f>H738+H739</f>
        <v>1470.3</v>
      </c>
      <c r="I737" s="28">
        <f>I738+I739</f>
        <v>1470.3</v>
      </c>
      <c r="J737" s="28">
        <f>J738+J739</f>
        <v>1379.3</v>
      </c>
      <c r="K737" s="45">
        <f t="shared" si="123"/>
        <v>93.8107869142352</v>
      </c>
      <c r="M737" s="33">
        <f t="shared" si="124"/>
        <v>91</v>
      </c>
      <c r="N737" s="33">
        <f t="shared" si="125"/>
        <v>0</v>
      </c>
    </row>
    <row r="738" spans="1:14" s="5" customFormat="1" ht="18" customHeight="1">
      <c r="A738" s="29"/>
      <c r="B738" s="30" t="s">
        <v>441</v>
      </c>
      <c r="C738" s="31" t="s">
        <v>606</v>
      </c>
      <c r="D738" s="31" t="s">
        <v>430</v>
      </c>
      <c r="E738" s="31" t="s">
        <v>418</v>
      </c>
      <c r="F738" s="31" t="s">
        <v>163</v>
      </c>
      <c r="G738" s="31" t="s">
        <v>231</v>
      </c>
      <c r="H738" s="28">
        <v>1346.6</v>
      </c>
      <c r="I738" s="28">
        <v>1346.6</v>
      </c>
      <c r="J738" s="28">
        <v>1270.6</v>
      </c>
      <c r="K738" s="45">
        <f t="shared" si="123"/>
        <v>94.35615624535868</v>
      </c>
      <c r="M738" s="33">
        <f t="shared" si="124"/>
        <v>76</v>
      </c>
      <c r="N738" s="33">
        <f t="shared" si="125"/>
        <v>0</v>
      </c>
    </row>
    <row r="739" spans="1:14" s="5" customFormat="1" ht="18" customHeight="1">
      <c r="A739" s="29"/>
      <c r="B739" s="30" t="s">
        <v>310</v>
      </c>
      <c r="C739" s="31" t="s">
        <v>606</v>
      </c>
      <c r="D739" s="31" t="s">
        <v>430</v>
      </c>
      <c r="E739" s="31" t="s">
        <v>418</v>
      </c>
      <c r="F739" s="31" t="s">
        <v>163</v>
      </c>
      <c r="G739" s="31" t="s">
        <v>476</v>
      </c>
      <c r="H739" s="28">
        <v>123.7</v>
      </c>
      <c r="I739" s="28">
        <v>123.7</v>
      </c>
      <c r="J739" s="28">
        <v>108.7</v>
      </c>
      <c r="K739" s="45">
        <f t="shared" si="123"/>
        <v>87.87388843977364</v>
      </c>
      <c r="M739" s="33">
        <f t="shared" si="124"/>
        <v>15</v>
      </c>
      <c r="N739" s="33">
        <f t="shared" si="125"/>
        <v>0</v>
      </c>
    </row>
    <row r="740" spans="1:14" s="5" customFormat="1" ht="34.5">
      <c r="A740" s="29"/>
      <c r="B740" s="30" t="s">
        <v>179</v>
      </c>
      <c r="C740" s="31" t="s">
        <v>606</v>
      </c>
      <c r="D740" s="31" t="s">
        <v>430</v>
      </c>
      <c r="E740" s="31" t="s">
        <v>418</v>
      </c>
      <c r="F740" s="31" t="s">
        <v>116</v>
      </c>
      <c r="G740" s="31"/>
      <c r="H740" s="28">
        <f>H741</f>
        <v>810</v>
      </c>
      <c r="I740" s="28">
        <f>I741</f>
        <v>810</v>
      </c>
      <c r="J740" s="28">
        <f>J741</f>
        <v>754.9</v>
      </c>
      <c r="K740" s="45">
        <f t="shared" si="123"/>
        <v>93.19753086419753</v>
      </c>
      <c r="M740" s="33">
        <f t="shared" si="124"/>
        <v>55.10000000000002</v>
      </c>
      <c r="N740" s="33">
        <f t="shared" si="125"/>
        <v>0</v>
      </c>
    </row>
    <row r="741" spans="1:14" s="5" customFormat="1" ht="18.75">
      <c r="A741" s="29"/>
      <c r="B741" s="30" t="s">
        <v>441</v>
      </c>
      <c r="C741" s="31" t="s">
        <v>606</v>
      </c>
      <c r="D741" s="31" t="s">
        <v>430</v>
      </c>
      <c r="E741" s="31" t="s">
        <v>418</v>
      </c>
      <c r="F741" s="31" t="s">
        <v>116</v>
      </c>
      <c r="G741" s="31" t="s">
        <v>442</v>
      </c>
      <c r="H741" s="28">
        <v>810</v>
      </c>
      <c r="I741" s="28">
        <v>810</v>
      </c>
      <c r="J741" s="28">
        <v>754.9</v>
      </c>
      <c r="K741" s="45">
        <f t="shared" si="123"/>
        <v>93.19753086419753</v>
      </c>
      <c r="M741" s="33">
        <f t="shared" si="124"/>
        <v>55.10000000000002</v>
      </c>
      <c r="N741" s="33">
        <f t="shared" si="125"/>
        <v>0</v>
      </c>
    </row>
    <row r="742" spans="1:14" s="5" customFormat="1" ht="51.75">
      <c r="A742" s="29"/>
      <c r="B742" s="30" t="s">
        <v>34</v>
      </c>
      <c r="C742" s="31" t="s">
        <v>606</v>
      </c>
      <c r="D742" s="31" t="s">
        <v>430</v>
      </c>
      <c r="E742" s="31" t="s">
        <v>418</v>
      </c>
      <c r="F742" s="31" t="s">
        <v>35</v>
      </c>
      <c r="G742" s="31"/>
      <c r="H742" s="28">
        <f>H743</f>
        <v>528.4</v>
      </c>
      <c r="I742" s="28">
        <f>I743</f>
        <v>528.4</v>
      </c>
      <c r="J742" s="28">
        <f>J743</f>
        <v>526.4</v>
      </c>
      <c r="K742" s="45">
        <f t="shared" si="123"/>
        <v>99.6214988644966</v>
      </c>
      <c r="M742" s="33">
        <f t="shared" si="124"/>
        <v>2</v>
      </c>
      <c r="N742" s="33">
        <f t="shared" si="125"/>
        <v>0</v>
      </c>
    </row>
    <row r="743" spans="1:14" s="5" customFormat="1" ht="18.75">
      <c r="A743" s="29"/>
      <c r="B743" s="30" t="s">
        <v>441</v>
      </c>
      <c r="C743" s="31" t="s">
        <v>606</v>
      </c>
      <c r="D743" s="31" t="s">
        <v>430</v>
      </c>
      <c r="E743" s="31" t="s">
        <v>418</v>
      </c>
      <c r="F743" s="31" t="s">
        <v>35</v>
      </c>
      <c r="G743" s="31" t="s">
        <v>442</v>
      </c>
      <c r="H743" s="28">
        <v>528.4</v>
      </c>
      <c r="I743" s="28">
        <v>528.4</v>
      </c>
      <c r="J743" s="28">
        <v>526.4</v>
      </c>
      <c r="K743" s="45">
        <f t="shared" si="123"/>
        <v>99.6214988644966</v>
      </c>
      <c r="M743" s="33">
        <f t="shared" si="124"/>
        <v>2</v>
      </c>
      <c r="N743" s="33">
        <f t="shared" si="125"/>
        <v>0</v>
      </c>
    </row>
    <row r="744" spans="1:14" s="5" customFormat="1" ht="69">
      <c r="A744" s="29"/>
      <c r="B744" s="30" t="s">
        <v>390</v>
      </c>
      <c r="C744" s="31" t="s">
        <v>606</v>
      </c>
      <c r="D744" s="31" t="s">
        <v>430</v>
      </c>
      <c r="E744" s="31" t="s">
        <v>418</v>
      </c>
      <c r="F744" s="31" t="s">
        <v>389</v>
      </c>
      <c r="G744" s="31"/>
      <c r="H744" s="28">
        <f>H745</f>
        <v>83.8</v>
      </c>
      <c r="I744" s="28">
        <f>I745</f>
        <v>83.8</v>
      </c>
      <c r="J744" s="28">
        <f>J745</f>
        <v>83.7</v>
      </c>
      <c r="K744" s="45">
        <f t="shared" si="123"/>
        <v>99.88066825775657</v>
      </c>
      <c r="M744" s="33">
        <f t="shared" si="124"/>
        <v>0.09999999999999432</v>
      </c>
      <c r="N744" s="33">
        <f t="shared" si="125"/>
        <v>0</v>
      </c>
    </row>
    <row r="745" spans="1:14" s="5" customFormat="1" ht="18.75">
      <c r="A745" s="29"/>
      <c r="B745" s="30" t="s">
        <v>441</v>
      </c>
      <c r="C745" s="31" t="s">
        <v>606</v>
      </c>
      <c r="D745" s="31" t="s">
        <v>430</v>
      </c>
      <c r="E745" s="31" t="s">
        <v>418</v>
      </c>
      <c r="F745" s="31" t="s">
        <v>389</v>
      </c>
      <c r="G745" s="31" t="s">
        <v>442</v>
      </c>
      <c r="H745" s="28">
        <v>83.8</v>
      </c>
      <c r="I745" s="28">
        <v>83.8</v>
      </c>
      <c r="J745" s="28">
        <v>83.7</v>
      </c>
      <c r="K745" s="45">
        <f t="shared" si="123"/>
        <v>99.88066825775657</v>
      </c>
      <c r="M745" s="33">
        <f t="shared" si="124"/>
        <v>0.09999999999999432</v>
      </c>
      <c r="N745" s="33">
        <f t="shared" si="125"/>
        <v>0</v>
      </c>
    </row>
    <row r="746" spans="1:14" s="5" customFormat="1" ht="51.75">
      <c r="A746" s="29"/>
      <c r="B746" s="30" t="s">
        <v>327</v>
      </c>
      <c r="C746" s="31" t="s">
        <v>606</v>
      </c>
      <c r="D746" s="31" t="s">
        <v>430</v>
      </c>
      <c r="E746" s="31" t="s">
        <v>418</v>
      </c>
      <c r="F746" s="31" t="s">
        <v>328</v>
      </c>
      <c r="G746" s="31"/>
      <c r="H746" s="28">
        <f>H747</f>
        <v>110</v>
      </c>
      <c r="I746" s="28">
        <f>I747</f>
        <v>110</v>
      </c>
      <c r="J746" s="28">
        <f>J747</f>
        <v>108</v>
      </c>
      <c r="K746" s="45">
        <f t="shared" si="123"/>
        <v>98.18181818181819</v>
      </c>
      <c r="M746" s="33">
        <f t="shared" si="124"/>
        <v>2</v>
      </c>
      <c r="N746" s="33">
        <f t="shared" si="125"/>
        <v>0</v>
      </c>
    </row>
    <row r="747" spans="1:14" s="5" customFormat="1" ht="18.75">
      <c r="A747" s="29"/>
      <c r="B747" s="30" t="s">
        <v>441</v>
      </c>
      <c r="C747" s="31" t="s">
        <v>606</v>
      </c>
      <c r="D747" s="31" t="s">
        <v>430</v>
      </c>
      <c r="E747" s="31" t="s">
        <v>418</v>
      </c>
      <c r="F747" s="31" t="s">
        <v>328</v>
      </c>
      <c r="G747" s="31" t="s">
        <v>442</v>
      </c>
      <c r="H747" s="28">
        <v>110</v>
      </c>
      <c r="I747" s="28">
        <v>110</v>
      </c>
      <c r="J747" s="28">
        <v>108</v>
      </c>
      <c r="K747" s="45">
        <f t="shared" si="123"/>
        <v>98.18181818181819</v>
      </c>
      <c r="M747" s="33">
        <f t="shared" si="124"/>
        <v>2</v>
      </c>
      <c r="N747" s="33">
        <f t="shared" si="125"/>
        <v>0</v>
      </c>
    </row>
    <row r="748" spans="1:14" s="5" customFormat="1" ht="17.25" customHeight="1">
      <c r="A748" s="29"/>
      <c r="B748" s="30" t="s">
        <v>676</v>
      </c>
      <c r="C748" s="31" t="s">
        <v>606</v>
      </c>
      <c r="D748" s="31" t="s">
        <v>430</v>
      </c>
      <c r="E748" s="31" t="s">
        <v>431</v>
      </c>
      <c r="F748" s="31"/>
      <c r="G748" s="31"/>
      <c r="H748" s="28">
        <f>SUM(H749,H752)</f>
        <v>13941.6</v>
      </c>
      <c r="I748" s="28">
        <f>SUM(I749,I752)</f>
        <v>13941.6</v>
      </c>
      <c r="J748" s="28">
        <f>SUM(J749,J752)</f>
        <v>13883.9</v>
      </c>
      <c r="K748" s="45">
        <f t="shared" si="123"/>
        <v>99.58613071670396</v>
      </c>
      <c r="M748" s="33">
        <f t="shared" si="124"/>
        <v>57.70000000000073</v>
      </c>
      <c r="N748" s="33">
        <f t="shared" si="125"/>
        <v>0</v>
      </c>
    </row>
    <row r="749" spans="1:14" s="5" customFormat="1" ht="51.75">
      <c r="A749" s="29"/>
      <c r="B749" s="30" t="s">
        <v>425</v>
      </c>
      <c r="C749" s="31" t="s">
        <v>606</v>
      </c>
      <c r="D749" s="31" t="s">
        <v>430</v>
      </c>
      <c r="E749" s="31" t="s">
        <v>431</v>
      </c>
      <c r="F749" s="31" t="s">
        <v>426</v>
      </c>
      <c r="G749" s="31"/>
      <c r="H749" s="28">
        <f aca="true" t="shared" si="130" ref="H749:J750">H750</f>
        <v>3357.1</v>
      </c>
      <c r="I749" s="28">
        <f t="shared" si="130"/>
        <v>3357.1</v>
      </c>
      <c r="J749" s="28">
        <f t="shared" si="130"/>
        <v>3340</v>
      </c>
      <c r="K749" s="45">
        <f t="shared" si="123"/>
        <v>99.49063179529952</v>
      </c>
      <c r="M749" s="33">
        <f t="shared" si="124"/>
        <v>17.09999999999991</v>
      </c>
      <c r="N749" s="33">
        <f t="shared" si="125"/>
        <v>0</v>
      </c>
    </row>
    <row r="750" spans="1:14" s="5" customFormat="1" ht="18.75" customHeight="1">
      <c r="A750" s="29"/>
      <c r="B750" s="30" t="s">
        <v>420</v>
      </c>
      <c r="C750" s="31" t="s">
        <v>606</v>
      </c>
      <c r="D750" s="31" t="s">
        <v>430</v>
      </c>
      <c r="E750" s="31" t="s">
        <v>431</v>
      </c>
      <c r="F750" s="31" t="s">
        <v>427</v>
      </c>
      <c r="G750" s="31"/>
      <c r="H750" s="28">
        <f t="shared" si="130"/>
        <v>3357.1</v>
      </c>
      <c r="I750" s="28">
        <f t="shared" si="130"/>
        <v>3357.1</v>
      </c>
      <c r="J750" s="28">
        <f t="shared" si="130"/>
        <v>3340</v>
      </c>
      <c r="K750" s="45">
        <f t="shared" si="123"/>
        <v>99.49063179529952</v>
      </c>
      <c r="M750" s="33">
        <f t="shared" si="124"/>
        <v>17.09999999999991</v>
      </c>
      <c r="N750" s="33">
        <f t="shared" si="125"/>
        <v>0</v>
      </c>
    </row>
    <row r="751" spans="1:14" s="5" customFormat="1" ht="18.75">
      <c r="A751" s="29"/>
      <c r="B751" s="30" t="s">
        <v>101</v>
      </c>
      <c r="C751" s="31" t="s">
        <v>606</v>
      </c>
      <c r="D751" s="31" t="s">
        <v>430</v>
      </c>
      <c r="E751" s="31" t="s">
        <v>431</v>
      </c>
      <c r="F751" s="31" t="s">
        <v>427</v>
      </c>
      <c r="G751" s="31" t="s">
        <v>102</v>
      </c>
      <c r="H751" s="28">
        <v>3357.1</v>
      </c>
      <c r="I751" s="28">
        <v>3357.1</v>
      </c>
      <c r="J751" s="28">
        <v>3340</v>
      </c>
      <c r="K751" s="45">
        <f t="shared" si="123"/>
        <v>99.49063179529952</v>
      </c>
      <c r="M751" s="33">
        <f t="shared" si="124"/>
        <v>17.09999999999991</v>
      </c>
      <c r="N751" s="33">
        <f t="shared" si="125"/>
        <v>0</v>
      </c>
    </row>
    <row r="752" spans="1:14" s="5" customFormat="1" ht="69">
      <c r="A752" s="29"/>
      <c r="B752" s="30" t="s">
        <v>586</v>
      </c>
      <c r="C752" s="31" t="s">
        <v>606</v>
      </c>
      <c r="D752" s="31" t="s">
        <v>430</v>
      </c>
      <c r="E752" s="31" t="s">
        <v>431</v>
      </c>
      <c r="F752" s="31" t="s">
        <v>587</v>
      </c>
      <c r="G752" s="31"/>
      <c r="H752" s="28">
        <f>H753</f>
        <v>10584.5</v>
      </c>
      <c r="I752" s="28">
        <f>I753</f>
        <v>10584.5</v>
      </c>
      <c r="J752" s="28">
        <f>J753</f>
        <v>10543.9</v>
      </c>
      <c r="K752" s="45">
        <f t="shared" si="123"/>
        <v>99.61642023713921</v>
      </c>
      <c r="M752" s="33">
        <f t="shared" si="124"/>
        <v>40.600000000000364</v>
      </c>
      <c r="N752" s="33">
        <f t="shared" si="125"/>
        <v>0</v>
      </c>
    </row>
    <row r="753" spans="1:14" s="5" customFormat="1" ht="18.75">
      <c r="A753" s="29"/>
      <c r="B753" s="30" t="s">
        <v>445</v>
      </c>
      <c r="C753" s="31" t="s">
        <v>606</v>
      </c>
      <c r="D753" s="31" t="s">
        <v>430</v>
      </c>
      <c r="E753" s="31" t="s">
        <v>431</v>
      </c>
      <c r="F753" s="31" t="s">
        <v>588</v>
      </c>
      <c r="G753" s="31"/>
      <c r="H753" s="28">
        <f>H756+H754</f>
        <v>10584.5</v>
      </c>
      <c r="I753" s="28">
        <f>I756+I754</f>
        <v>10584.5</v>
      </c>
      <c r="J753" s="28">
        <f>J756+J754</f>
        <v>10543.9</v>
      </c>
      <c r="K753" s="45">
        <f t="shared" si="123"/>
        <v>99.61642023713921</v>
      </c>
      <c r="M753" s="33">
        <f t="shared" si="124"/>
        <v>40.600000000000364</v>
      </c>
      <c r="N753" s="33">
        <f t="shared" si="125"/>
        <v>0</v>
      </c>
    </row>
    <row r="754" spans="1:14" s="5" customFormat="1" ht="18.75">
      <c r="A754" s="29"/>
      <c r="B754" s="30" t="s">
        <v>139</v>
      </c>
      <c r="C754" s="31" t="s">
        <v>606</v>
      </c>
      <c r="D754" s="31" t="s">
        <v>430</v>
      </c>
      <c r="E754" s="31" t="s">
        <v>431</v>
      </c>
      <c r="F754" s="31" t="s">
        <v>320</v>
      </c>
      <c r="G754" s="31"/>
      <c r="H754" s="28">
        <f>H755</f>
        <v>325</v>
      </c>
      <c r="I754" s="28">
        <f>I755</f>
        <v>325</v>
      </c>
      <c r="J754" s="28">
        <f>J755</f>
        <v>324.8</v>
      </c>
      <c r="K754" s="45">
        <f t="shared" si="123"/>
        <v>99.93846153846154</v>
      </c>
      <c r="M754" s="33">
        <f t="shared" si="124"/>
        <v>0.19999999999998863</v>
      </c>
      <c r="N754" s="33">
        <f t="shared" si="125"/>
        <v>0</v>
      </c>
    </row>
    <row r="755" spans="1:14" s="5" customFormat="1" ht="34.5" customHeight="1">
      <c r="A755" s="29"/>
      <c r="B755" s="30" t="s">
        <v>623</v>
      </c>
      <c r="C755" s="31" t="s">
        <v>606</v>
      </c>
      <c r="D755" s="31" t="s">
        <v>430</v>
      </c>
      <c r="E755" s="31" t="s">
        <v>431</v>
      </c>
      <c r="F755" s="31" t="s">
        <v>320</v>
      </c>
      <c r="G755" s="31" t="s">
        <v>447</v>
      </c>
      <c r="H755" s="28">
        <v>325</v>
      </c>
      <c r="I755" s="28">
        <v>325</v>
      </c>
      <c r="J755" s="28">
        <v>324.8</v>
      </c>
      <c r="K755" s="45">
        <f t="shared" si="123"/>
        <v>99.93846153846154</v>
      </c>
      <c r="M755" s="33">
        <f t="shared" si="124"/>
        <v>0.19999999999998863</v>
      </c>
      <c r="N755" s="33">
        <f t="shared" si="125"/>
        <v>0</v>
      </c>
    </row>
    <row r="756" spans="1:14" s="5" customFormat="1" ht="34.5">
      <c r="A756" s="29"/>
      <c r="B756" s="30" t="s">
        <v>141</v>
      </c>
      <c r="C756" s="31" t="s">
        <v>606</v>
      </c>
      <c r="D756" s="31" t="s">
        <v>430</v>
      </c>
      <c r="E756" s="31" t="s">
        <v>431</v>
      </c>
      <c r="F756" s="31" t="s">
        <v>321</v>
      </c>
      <c r="G756" s="31"/>
      <c r="H756" s="28">
        <f>H757</f>
        <v>10259.5</v>
      </c>
      <c r="I756" s="28">
        <f>I757</f>
        <v>10259.5</v>
      </c>
      <c r="J756" s="28">
        <f>J757</f>
        <v>10219.1</v>
      </c>
      <c r="K756" s="45">
        <f t="shared" si="123"/>
        <v>99.60621862663872</v>
      </c>
      <c r="M756" s="33">
        <f t="shared" si="124"/>
        <v>40.399999999999636</v>
      </c>
      <c r="N756" s="33">
        <f t="shared" si="125"/>
        <v>0</v>
      </c>
    </row>
    <row r="757" spans="1:14" s="5" customFormat="1" ht="36" customHeight="1">
      <c r="A757" s="29"/>
      <c r="B757" s="30" t="s">
        <v>623</v>
      </c>
      <c r="C757" s="31" t="s">
        <v>606</v>
      </c>
      <c r="D757" s="31" t="s">
        <v>430</v>
      </c>
      <c r="E757" s="31" t="s">
        <v>431</v>
      </c>
      <c r="F757" s="31" t="s">
        <v>321</v>
      </c>
      <c r="G757" s="31" t="s">
        <v>447</v>
      </c>
      <c r="H757" s="28">
        <v>10259.5</v>
      </c>
      <c r="I757" s="28">
        <v>10259.5</v>
      </c>
      <c r="J757" s="28">
        <v>10219.1</v>
      </c>
      <c r="K757" s="45">
        <f t="shared" si="123"/>
        <v>99.60621862663872</v>
      </c>
      <c r="M757" s="33">
        <f t="shared" si="124"/>
        <v>40.399999999999636</v>
      </c>
      <c r="N757" s="33">
        <f t="shared" si="125"/>
        <v>0</v>
      </c>
    </row>
    <row r="758" spans="1:14" s="5" customFormat="1" ht="16.5" customHeight="1">
      <c r="A758" s="29"/>
      <c r="B758" s="30" t="s">
        <v>490</v>
      </c>
      <c r="C758" s="31" t="s">
        <v>606</v>
      </c>
      <c r="D758" s="31" t="s">
        <v>470</v>
      </c>
      <c r="E758" s="31"/>
      <c r="F758" s="31"/>
      <c r="G758" s="31"/>
      <c r="H758" s="28">
        <f aca="true" t="shared" si="131" ref="H758:J762">H759</f>
        <v>1035</v>
      </c>
      <c r="I758" s="28">
        <f t="shared" si="131"/>
        <v>1035</v>
      </c>
      <c r="J758" s="28">
        <f t="shared" si="131"/>
        <v>803.3000000000001</v>
      </c>
      <c r="K758" s="45">
        <f t="shared" si="123"/>
        <v>77.61352657004831</v>
      </c>
      <c r="M758" s="33">
        <f t="shared" si="124"/>
        <v>231.69999999999993</v>
      </c>
      <c r="N758" s="33">
        <f t="shared" si="125"/>
        <v>0</v>
      </c>
    </row>
    <row r="759" spans="1:14" s="5" customFormat="1" ht="16.5" customHeight="1">
      <c r="A759" s="29"/>
      <c r="B759" s="30" t="s">
        <v>494</v>
      </c>
      <c r="C759" s="31" t="s">
        <v>606</v>
      </c>
      <c r="D759" s="31" t="s">
        <v>470</v>
      </c>
      <c r="E759" s="31" t="s">
        <v>419</v>
      </c>
      <c r="F759" s="31"/>
      <c r="G759" s="31"/>
      <c r="H759" s="28">
        <f>H760+H770</f>
        <v>1035</v>
      </c>
      <c r="I759" s="28">
        <f>I760+I770</f>
        <v>1035</v>
      </c>
      <c r="J759" s="28">
        <f>J760+J770</f>
        <v>803.3000000000001</v>
      </c>
      <c r="K759" s="45">
        <f t="shared" si="123"/>
        <v>77.61352657004831</v>
      </c>
      <c r="M759" s="33">
        <f t="shared" si="124"/>
        <v>231.69999999999993</v>
      </c>
      <c r="N759" s="33">
        <f t="shared" si="125"/>
        <v>0</v>
      </c>
    </row>
    <row r="760" spans="1:14" s="5" customFormat="1" ht="16.5" customHeight="1">
      <c r="A760" s="29"/>
      <c r="B760" s="30" t="s">
        <v>495</v>
      </c>
      <c r="C760" s="31" t="s">
        <v>606</v>
      </c>
      <c r="D760" s="31" t="s">
        <v>470</v>
      </c>
      <c r="E760" s="31" t="s">
        <v>419</v>
      </c>
      <c r="F760" s="31" t="s">
        <v>496</v>
      </c>
      <c r="G760" s="31"/>
      <c r="H760" s="28">
        <f>SUM(H761,H767,H764)</f>
        <v>875</v>
      </c>
      <c r="I760" s="28">
        <f>SUM(I761,I767,I764)</f>
        <v>875</v>
      </c>
      <c r="J760" s="28">
        <f>SUM(J761,J767,J764)</f>
        <v>803.3000000000001</v>
      </c>
      <c r="K760" s="45">
        <f t="shared" si="123"/>
        <v>91.80571428571429</v>
      </c>
      <c r="M760" s="33">
        <f t="shared" si="124"/>
        <v>71.69999999999993</v>
      </c>
      <c r="N760" s="33">
        <f t="shared" si="125"/>
        <v>0</v>
      </c>
    </row>
    <row r="761" spans="1:14" s="5" customFormat="1" ht="106.5" customHeight="1">
      <c r="A761" s="29"/>
      <c r="B761" s="34" t="s">
        <v>635</v>
      </c>
      <c r="C761" s="31" t="s">
        <v>606</v>
      </c>
      <c r="D761" s="31" t="s">
        <v>470</v>
      </c>
      <c r="E761" s="31" t="s">
        <v>419</v>
      </c>
      <c r="F761" s="31" t="s">
        <v>593</v>
      </c>
      <c r="G761" s="31"/>
      <c r="H761" s="28">
        <f t="shared" si="131"/>
        <v>759</v>
      </c>
      <c r="I761" s="28">
        <f t="shared" si="131"/>
        <v>759</v>
      </c>
      <c r="J761" s="28">
        <f t="shared" si="131"/>
        <v>753.6</v>
      </c>
      <c r="K761" s="45">
        <f t="shared" si="123"/>
        <v>99.28853754940711</v>
      </c>
      <c r="M761" s="33">
        <f t="shared" si="124"/>
        <v>5.399999999999977</v>
      </c>
      <c r="N761" s="33">
        <f t="shared" si="125"/>
        <v>0</v>
      </c>
    </row>
    <row r="762" spans="1:14" s="5" customFormat="1" ht="106.5" customHeight="1">
      <c r="A762" s="29"/>
      <c r="B762" s="34" t="s">
        <v>594</v>
      </c>
      <c r="C762" s="31" t="s">
        <v>606</v>
      </c>
      <c r="D762" s="31" t="s">
        <v>470</v>
      </c>
      <c r="E762" s="31" t="s">
        <v>419</v>
      </c>
      <c r="F762" s="31" t="s">
        <v>595</v>
      </c>
      <c r="G762" s="31"/>
      <c r="H762" s="28">
        <f t="shared" si="131"/>
        <v>759</v>
      </c>
      <c r="I762" s="28">
        <f t="shared" si="131"/>
        <v>759</v>
      </c>
      <c r="J762" s="28">
        <f t="shared" si="131"/>
        <v>753.6</v>
      </c>
      <c r="K762" s="45">
        <f t="shared" si="123"/>
        <v>99.28853754940711</v>
      </c>
      <c r="M762" s="33">
        <f t="shared" si="124"/>
        <v>5.399999999999977</v>
      </c>
      <c r="N762" s="33">
        <f t="shared" si="125"/>
        <v>0</v>
      </c>
    </row>
    <row r="763" spans="1:14" s="5" customFormat="1" ht="18.75">
      <c r="A763" s="29"/>
      <c r="B763" s="30" t="s">
        <v>464</v>
      </c>
      <c r="C763" s="31" t="s">
        <v>606</v>
      </c>
      <c r="D763" s="31" t="s">
        <v>470</v>
      </c>
      <c r="E763" s="31" t="s">
        <v>419</v>
      </c>
      <c r="F763" s="31" t="s">
        <v>595</v>
      </c>
      <c r="G763" s="31" t="s">
        <v>463</v>
      </c>
      <c r="H763" s="28">
        <v>759</v>
      </c>
      <c r="I763" s="28">
        <v>759</v>
      </c>
      <c r="J763" s="28">
        <v>753.6</v>
      </c>
      <c r="K763" s="45">
        <f t="shared" si="123"/>
        <v>99.28853754940711</v>
      </c>
      <c r="M763" s="33">
        <f t="shared" si="124"/>
        <v>5.399999999999977</v>
      </c>
      <c r="N763" s="33">
        <f t="shared" si="125"/>
        <v>0</v>
      </c>
    </row>
    <row r="764" spans="1:14" s="5" customFormat="1" ht="108.75" customHeight="1" hidden="1">
      <c r="A764" s="29"/>
      <c r="B764" s="30" t="s">
        <v>668</v>
      </c>
      <c r="C764" s="31" t="s">
        <v>606</v>
      </c>
      <c r="D764" s="31" t="s">
        <v>470</v>
      </c>
      <c r="E764" s="31" t="s">
        <v>419</v>
      </c>
      <c r="F764" s="31" t="s">
        <v>669</v>
      </c>
      <c r="G764" s="31"/>
      <c r="H764" s="28">
        <f aca="true" t="shared" si="132" ref="H764:J765">H765</f>
        <v>0</v>
      </c>
      <c r="I764" s="28">
        <f t="shared" si="132"/>
        <v>0</v>
      </c>
      <c r="J764" s="28">
        <f t="shared" si="132"/>
        <v>0</v>
      </c>
      <c r="K764" s="45" t="e">
        <f t="shared" si="123"/>
        <v>#DIV/0!</v>
      </c>
      <c r="M764" s="33">
        <f t="shared" si="124"/>
        <v>0</v>
      </c>
      <c r="N764" s="33">
        <f t="shared" si="125"/>
        <v>0</v>
      </c>
    </row>
    <row r="765" spans="1:14" s="5" customFormat="1" ht="51.75" hidden="1">
      <c r="A765" s="29"/>
      <c r="B765" s="30" t="s">
        <v>670</v>
      </c>
      <c r="C765" s="31" t="s">
        <v>606</v>
      </c>
      <c r="D765" s="31" t="s">
        <v>470</v>
      </c>
      <c r="E765" s="31" t="s">
        <v>419</v>
      </c>
      <c r="F765" s="31" t="s">
        <v>671</v>
      </c>
      <c r="G765" s="31"/>
      <c r="H765" s="28">
        <f t="shared" si="132"/>
        <v>0</v>
      </c>
      <c r="I765" s="28">
        <f t="shared" si="132"/>
        <v>0</v>
      </c>
      <c r="J765" s="28">
        <f t="shared" si="132"/>
        <v>0</v>
      </c>
      <c r="K765" s="45" t="e">
        <f t="shared" si="123"/>
        <v>#DIV/0!</v>
      </c>
      <c r="M765" s="33">
        <f t="shared" si="124"/>
        <v>0</v>
      </c>
      <c r="N765" s="33">
        <f t="shared" si="125"/>
        <v>0</v>
      </c>
    </row>
    <row r="766" spans="1:14" s="5" customFormat="1" ht="18.75" hidden="1">
      <c r="A766" s="29"/>
      <c r="B766" s="30" t="s">
        <v>464</v>
      </c>
      <c r="C766" s="31" t="s">
        <v>606</v>
      </c>
      <c r="D766" s="31" t="s">
        <v>470</v>
      </c>
      <c r="E766" s="31" t="s">
        <v>419</v>
      </c>
      <c r="F766" s="31" t="s">
        <v>671</v>
      </c>
      <c r="G766" s="31" t="s">
        <v>463</v>
      </c>
      <c r="H766" s="28"/>
      <c r="I766" s="28"/>
      <c r="J766" s="28"/>
      <c r="K766" s="45" t="e">
        <f t="shared" si="123"/>
        <v>#DIV/0!</v>
      </c>
      <c r="M766" s="33">
        <f t="shared" si="124"/>
        <v>0</v>
      </c>
      <c r="N766" s="33">
        <f t="shared" si="125"/>
        <v>0</v>
      </c>
    </row>
    <row r="767" spans="1:14" s="5" customFormat="1" ht="34.5">
      <c r="A767" s="29"/>
      <c r="B767" s="30" t="s">
        <v>600</v>
      </c>
      <c r="C767" s="31" t="s">
        <v>606</v>
      </c>
      <c r="D767" s="31" t="s">
        <v>470</v>
      </c>
      <c r="E767" s="31" t="s">
        <v>419</v>
      </c>
      <c r="F767" s="31" t="s">
        <v>601</v>
      </c>
      <c r="G767" s="31"/>
      <c r="H767" s="28">
        <f aca="true" t="shared" si="133" ref="H767:J768">H768</f>
        <v>116</v>
      </c>
      <c r="I767" s="28">
        <f t="shared" si="133"/>
        <v>116</v>
      </c>
      <c r="J767" s="28">
        <f t="shared" si="133"/>
        <v>49.7</v>
      </c>
      <c r="K767" s="45">
        <f aca="true" t="shared" si="134" ref="K767:K830">J767*100/I767</f>
        <v>42.8448275862069</v>
      </c>
      <c r="M767" s="33">
        <f t="shared" si="124"/>
        <v>66.3</v>
      </c>
      <c r="N767" s="33">
        <f t="shared" si="125"/>
        <v>0</v>
      </c>
    </row>
    <row r="768" spans="1:14" s="5" customFormat="1" ht="86.25">
      <c r="A768" s="29"/>
      <c r="B768" s="34" t="s">
        <v>652</v>
      </c>
      <c r="C768" s="31" t="s">
        <v>606</v>
      </c>
      <c r="D768" s="31" t="s">
        <v>470</v>
      </c>
      <c r="E768" s="31" t="s">
        <v>419</v>
      </c>
      <c r="F768" s="31" t="s">
        <v>653</v>
      </c>
      <c r="G768" s="31"/>
      <c r="H768" s="28">
        <f t="shared" si="133"/>
        <v>116</v>
      </c>
      <c r="I768" s="28">
        <f t="shared" si="133"/>
        <v>116</v>
      </c>
      <c r="J768" s="28">
        <f t="shared" si="133"/>
        <v>49.7</v>
      </c>
      <c r="K768" s="45">
        <f t="shared" si="134"/>
        <v>42.8448275862069</v>
      </c>
      <c r="M768" s="33">
        <f t="shared" si="124"/>
        <v>66.3</v>
      </c>
      <c r="N768" s="33">
        <f t="shared" si="125"/>
        <v>0</v>
      </c>
    </row>
    <row r="769" spans="1:14" s="5" customFormat="1" ht="18.75">
      <c r="A769" s="29"/>
      <c r="B769" s="30" t="s">
        <v>464</v>
      </c>
      <c r="C769" s="31" t="s">
        <v>606</v>
      </c>
      <c r="D769" s="31" t="s">
        <v>470</v>
      </c>
      <c r="E769" s="31" t="s">
        <v>419</v>
      </c>
      <c r="F769" s="31" t="s">
        <v>653</v>
      </c>
      <c r="G769" s="31" t="s">
        <v>463</v>
      </c>
      <c r="H769" s="28">
        <v>116</v>
      </c>
      <c r="I769" s="28">
        <v>116</v>
      </c>
      <c r="J769" s="28">
        <v>49.7</v>
      </c>
      <c r="K769" s="45">
        <f t="shared" si="134"/>
        <v>42.8448275862069</v>
      </c>
      <c r="M769" s="33">
        <f t="shared" si="124"/>
        <v>66.3</v>
      </c>
      <c r="N769" s="33">
        <f t="shared" si="125"/>
        <v>0</v>
      </c>
    </row>
    <row r="770" spans="1:14" s="5" customFormat="1" ht="18.75">
      <c r="A770" s="29"/>
      <c r="B770" s="30" t="s">
        <v>26</v>
      </c>
      <c r="C770" s="31" t="s">
        <v>606</v>
      </c>
      <c r="D770" s="31" t="s">
        <v>470</v>
      </c>
      <c r="E770" s="31" t="s">
        <v>419</v>
      </c>
      <c r="F770" s="31" t="s">
        <v>477</v>
      </c>
      <c r="G770" s="31"/>
      <c r="H770" s="28">
        <f>H771</f>
        <v>160</v>
      </c>
      <c r="I770" s="28">
        <f>I771</f>
        <v>160</v>
      </c>
      <c r="J770" s="28">
        <f>J771</f>
        <v>0</v>
      </c>
      <c r="K770" s="45">
        <f t="shared" si="134"/>
        <v>0</v>
      </c>
      <c r="M770" s="33">
        <f t="shared" si="124"/>
        <v>160</v>
      </c>
      <c r="N770" s="33">
        <f t="shared" si="125"/>
        <v>0</v>
      </c>
    </row>
    <row r="771" spans="1:14" s="5" customFormat="1" ht="36" customHeight="1">
      <c r="A771" s="29"/>
      <c r="B771" s="30" t="s">
        <v>677</v>
      </c>
      <c r="C771" s="31" t="s">
        <v>606</v>
      </c>
      <c r="D771" s="31" t="s">
        <v>470</v>
      </c>
      <c r="E771" s="31" t="s">
        <v>419</v>
      </c>
      <c r="F771" s="31" t="s">
        <v>678</v>
      </c>
      <c r="G771" s="31"/>
      <c r="H771" s="28">
        <f>H772+H774</f>
        <v>160</v>
      </c>
      <c r="I771" s="28">
        <f>I772+I774</f>
        <v>160</v>
      </c>
      <c r="J771" s="28">
        <f>J772+J774</f>
        <v>0</v>
      </c>
      <c r="K771" s="45">
        <f t="shared" si="134"/>
        <v>0</v>
      </c>
      <c r="M771" s="33">
        <f t="shared" si="124"/>
        <v>160</v>
      </c>
      <c r="N771" s="33">
        <f t="shared" si="125"/>
        <v>0</v>
      </c>
    </row>
    <row r="772" spans="1:14" s="5" customFormat="1" ht="34.5">
      <c r="A772" s="29"/>
      <c r="B772" s="30" t="s">
        <v>679</v>
      </c>
      <c r="C772" s="31" t="s">
        <v>606</v>
      </c>
      <c r="D772" s="31" t="s">
        <v>470</v>
      </c>
      <c r="E772" s="31" t="s">
        <v>419</v>
      </c>
      <c r="F772" s="31" t="s">
        <v>680</v>
      </c>
      <c r="G772" s="31"/>
      <c r="H772" s="28">
        <f>H773</f>
        <v>120</v>
      </c>
      <c r="I772" s="28">
        <f>I773</f>
        <v>120</v>
      </c>
      <c r="J772" s="28">
        <f>J773</f>
        <v>0</v>
      </c>
      <c r="K772" s="45">
        <f t="shared" si="134"/>
        <v>0</v>
      </c>
      <c r="M772" s="33">
        <f t="shared" si="124"/>
        <v>120</v>
      </c>
      <c r="N772" s="33">
        <f t="shared" si="125"/>
        <v>0</v>
      </c>
    </row>
    <row r="773" spans="1:14" s="5" customFormat="1" ht="18.75">
      <c r="A773" s="29"/>
      <c r="B773" s="30" t="s">
        <v>464</v>
      </c>
      <c r="C773" s="31" t="s">
        <v>606</v>
      </c>
      <c r="D773" s="31" t="s">
        <v>470</v>
      </c>
      <c r="E773" s="31" t="s">
        <v>419</v>
      </c>
      <c r="F773" s="31" t="s">
        <v>680</v>
      </c>
      <c r="G773" s="31" t="s">
        <v>463</v>
      </c>
      <c r="H773" s="28">
        <v>120</v>
      </c>
      <c r="I773" s="28">
        <v>120</v>
      </c>
      <c r="J773" s="28">
        <v>0</v>
      </c>
      <c r="K773" s="45">
        <f t="shared" si="134"/>
        <v>0</v>
      </c>
      <c r="M773" s="33">
        <f t="shared" si="124"/>
        <v>120</v>
      </c>
      <c r="N773" s="33">
        <f t="shared" si="125"/>
        <v>0</v>
      </c>
    </row>
    <row r="774" spans="1:14" s="5" customFormat="1" ht="34.5">
      <c r="A774" s="29"/>
      <c r="B774" s="30" t="s">
        <v>681</v>
      </c>
      <c r="C774" s="31" t="s">
        <v>606</v>
      </c>
      <c r="D774" s="31" t="s">
        <v>470</v>
      </c>
      <c r="E774" s="31" t="s">
        <v>419</v>
      </c>
      <c r="F774" s="31" t="s">
        <v>682</v>
      </c>
      <c r="G774" s="31"/>
      <c r="H774" s="28">
        <f>H775</f>
        <v>40</v>
      </c>
      <c r="I774" s="28">
        <f>I775</f>
        <v>40</v>
      </c>
      <c r="J774" s="28">
        <f>J775</f>
        <v>0</v>
      </c>
      <c r="K774" s="45">
        <f t="shared" si="134"/>
        <v>0</v>
      </c>
      <c r="M774" s="33">
        <f t="shared" si="124"/>
        <v>40</v>
      </c>
      <c r="N774" s="33">
        <f t="shared" si="125"/>
        <v>0</v>
      </c>
    </row>
    <row r="775" spans="1:14" s="5" customFormat="1" ht="18.75">
      <c r="A775" s="29"/>
      <c r="B775" s="30" t="s">
        <v>464</v>
      </c>
      <c r="C775" s="31" t="s">
        <v>606</v>
      </c>
      <c r="D775" s="31" t="s">
        <v>470</v>
      </c>
      <c r="E775" s="31" t="s">
        <v>419</v>
      </c>
      <c r="F775" s="31" t="s">
        <v>682</v>
      </c>
      <c r="G775" s="31" t="s">
        <v>463</v>
      </c>
      <c r="H775" s="28">
        <v>40</v>
      </c>
      <c r="I775" s="28">
        <v>40</v>
      </c>
      <c r="J775" s="28">
        <v>0</v>
      </c>
      <c r="K775" s="45">
        <f t="shared" si="134"/>
        <v>0</v>
      </c>
      <c r="M775" s="33">
        <f t="shared" si="124"/>
        <v>40</v>
      </c>
      <c r="N775" s="33">
        <f t="shared" si="125"/>
        <v>0</v>
      </c>
    </row>
    <row r="776" spans="1:14" s="5" customFormat="1" ht="18.75">
      <c r="A776" s="29"/>
      <c r="B776" s="30" t="s">
        <v>683</v>
      </c>
      <c r="C776" s="31" t="s">
        <v>606</v>
      </c>
      <c r="D776" s="31" t="s">
        <v>439</v>
      </c>
      <c r="E776" s="31"/>
      <c r="F776" s="31"/>
      <c r="G776" s="31"/>
      <c r="H776" s="28">
        <f aca="true" t="shared" si="135" ref="H776:J778">H777</f>
        <v>11736.3</v>
      </c>
      <c r="I776" s="28">
        <f t="shared" si="135"/>
        <v>11736.3</v>
      </c>
      <c r="J776" s="28">
        <f t="shared" si="135"/>
        <v>11699.7</v>
      </c>
      <c r="K776" s="45">
        <f t="shared" si="134"/>
        <v>99.68814703100637</v>
      </c>
      <c r="M776" s="33">
        <f t="shared" si="124"/>
        <v>36.599999999998545</v>
      </c>
      <c r="N776" s="33">
        <f t="shared" si="125"/>
        <v>0</v>
      </c>
    </row>
    <row r="777" spans="1:14" s="5" customFormat="1" ht="18.75">
      <c r="A777" s="29"/>
      <c r="B777" s="30" t="s">
        <v>481</v>
      </c>
      <c r="C777" s="31" t="s">
        <v>606</v>
      </c>
      <c r="D777" s="31" t="s">
        <v>439</v>
      </c>
      <c r="E777" s="31" t="s">
        <v>418</v>
      </c>
      <c r="F777" s="31"/>
      <c r="G777" s="31"/>
      <c r="H777" s="28">
        <f t="shared" si="135"/>
        <v>11736.3</v>
      </c>
      <c r="I777" s="28">
        <f t="shared" si="135"/>
        <v>11736.3</v>
      </c>
      <c r="J777" s="28">
        <f t="shared" si="135"/>
        <v>11699.7</v>
      </c>
      <c r="K777" s="45">
        <f t="shared" si="134"/>
        <v>99.68814703100637</v>
      </c>
      <c r="M777" s="33">
        <f t="shared" si="124"/>
        <v>36.599999999998545</v>
      </c>
      <c r="N777" s="33">
        <f t="shared" si="125"/>
        <v>0</v>
      </c>
    </row>
    <row r="778" spans="1:14" s="5" customFormat="1" ht="18.75">
      <c r="A778" s="29"/>
      <c r="B778" s="30" t="s">
        <v>683</v>
      </c>
      <c r="C778" s="31" t="s">
        <v>606</v>
      </c>
      <c r="D778" s="31" t="s">
        <v>439</v>
      </c>
      <c r="E778" s="31" t="s">
        <v>418</v>
      </c>
      <c r="F778" s="31" t="s">
        <v>684</v>
      </c>
      <c r="G778" s="31"/>
      <c r="H778" s="28">
        <f t="shared" si="135"/>
        <v>11736.3</v>
      </c>
      <c r="I778" s="28">
        <f t="shared" si="135"/>
        <v>11736.3</v>
      </c>
      <c r="J778" s="28">
        <f t="shared" si="135"/>
        <v>11699.7</v>
      </c>
      <c r="K778" s="45">
        <f t="shared" si="134"/>
        <v>99.68814703100637</v>
      </c>
      <c r="M778" s="33">
        <f aca="true" t="shared" si="136" ref="M778:M841">I778-J778</f>
        <v>36.599999999998545</v>
      </c>
      <c r="N778" s="33">
        <f aca="true" t="shared" si="137" ref="N778:N841">H778-I778</f>
        <v>0</v>
      </c>
    </row>
    <row r="779" spans="1:14" s="5" customFormat="1" ht="18.75">
      <c r="A779" s="29"/>
      <c r="B779" s="30" t="s">
        <v>445</v>
      </c>
      <c r="C779" s="31" t="s">
        <v>606</v>
      </c>
      <c r="D779" s="31" t="s">
        <v>439</v>
      </c>
      <c r="E779" s="31" t="s">
        <v>418</v>
      </c>
      <c r="F779" s="31" t="s">
        <v>685</v>
      </c>
      <c r="G779" s="31"/>
      <c r="H779" s="28">
        <f>SUM(H780,H782)</f>
        <v>11736.3</v>
      </c>
      <c r="I779" s="28">
        <f>SUM(I780,I782)</f>
        <v>11736.3</v>
      </c>
      <c r="J779" s="28">
        <f>SUM(J780,J782)</f>
        <v>11699.7</v>
      </c>
      <c r="K779" s="45">
        <f t="shared" si="134"/>
        <v>99.68814703100637</v>
      </c>
      <c r="M779" s="33">
        <f t="shared" si="136"/>
        <v>36.599999999998545</v>
      </c>
      <c r="N779" s="33">
        <f t="shared" si="137"/>
        <v>0</v>
      </c>
    </row>
    <row r="780" spans="1:14" s="5" customFormat="1" ht="34.5">
      <c r="A780" s="29"/>
      <c r="B780" s="30" t="s">
        <v>305</v>
      </c>
      <c r="C780" s="31" t="s">
        <v>606</v>
      </c>
      <c r="D780" s="31" t="s">
        <v>439</v>
      </c>
      <c r="E780" s="31" t="s">
        <v>418</v>
      </c>
      <c r="F780" s="31" t="s">
        <v>686</v>
      </c>
      <c r="G780" s="31"/>
      <c r="H780" s="28">
        <f>H781</f>
        <v>11056.3</v>
      </c>
      <c r="I780" s="28">
        <f>I781</f>
        <v>11056.3</v>
      </c>
      <c r="J780" s="28">
        <f>J781</f>
        <v>11019.7</v>
      </c>
      <c r="K780" s="45">
        <f t="shared" si="134"/>
        <v>99.66896701428146</v>
      </c>
      <c r="M780" s="33">
        <f t="shared" si="136"/>
        <v>36.599999999998545</v>
      </c>
      <c r="N780" s="33">
        <f t="shared" si="137"/>
        <v>0</v>
      </c>
    </row>
    <row r="781" spans="1:14" s="5" customFormat="1" ht="36" customHeight="1">
      <c r="A781" s="29"/>
      <c r="B781" s="30" t="s">
        <v>623</v>
      </c>
      <c r="C781" s="31" t="s">
        <v>606</v>
      </c>
      <c r="D781" s="31" t="s">
        <v>439</v>
      </c>
      <c r="E781" s="31" t="s">
        <v>418</v>
      </c>
      <c r="F781" s="31" t="s">
        <v>686</v>
      </c>
      <c r="G781" s="31" t="s">
        <v>447</v>
      </c>
      <c r="H781" s="28">
        <v>11056.3</v>
      </c>
      <c r="I781" s="28">
        <v>11056.3</v>
      </c>
      <c r="J781" s="28">
        <v>11019.7</v>
      </c>
      <c r="K781" s="45">
        <f t="shared" si="134"/>
        <v>99.66896701428146</v>
      </c>
      <c r="M781" s="33">
        <f t="shared" si="136"/>
        <v>36.599999999998545</v>
      </c>
      <c r="N781" s="33">
        <f t="shared" si="137"/>
        <v>0</v>
      </c>
    </row>
    <row r="782" spans="1:14" s="5" customFormat="1" ht="18.75">
      <c r="A782" s="29"/>
      <c r="B782" s="30" t="s">
        <v>139</v>
      </c>
      <c r="C782" s="31" t="s">
        <v>606</v>
      </c>
      <c r="D782" s="31" t="s">
        <v>439</v>
      </c>
      <c r="E782" s="31" t="s">
        <v>418</v>
      </c>
      <c r="F782" s="31" t="s">
        <v>687</v>
      </c>
      <c r="G782" s="31"/>
      <c r="H782" s="28">
        <f>H783</f>
        <v>680</v>
      </c>
      <c r="I782" s="28">
        <f>I783</f>
        <v>680</v>
      </c>
      <c r="J782" s="28">
        <f>J783</f>
        <v>680</v>
      </c>
      <c r="K782" s="45">
        <f t="shared" si="134"/>
        <v>100</v>
      </c>
      <c r="M782" s="33">
        <f t="shared" si="136"/>
        <v>0</v>
      </c>
      <c r="N782" s="33">
        <f t="shared" si="137"/>
        <v>0</v>
      </c>
    </row>
    <row r="783" spans="1:14" s="5" customFormat="1" ht="36" customHeight="1">
      <c r="A783" s="29"/>
      <c r="B783" s="30" t="s">
        <v>623</v>
      </c>
      <c r="C783" s="31" t="s">
        <v>606</v>
      </c>
      <c r="D783" s="31" t="s">
        <v>439</v>
      </c>
      <c r="E783" s="31" t="s">
        <v>418</v>
      </c>
      <c r="F783" s="31" t="s">
        <v>687</v>
      </c>
      <c r="G783" s="31" t="s">
        <v>447</v>
      </c>
      <c r="H783" s="28">
        <v>680</v>
      </c>
      <c r="I783" s="28">
        <v>680</v>
      </c>
      <c r="J783" s="28">
        <v>680</v>
      </c>
      <c r="K783" s="45">
        <f t="shared" si="134"/>
        <v>100</v>
      </c>
      <c r="M783" s="33">
        <f t="shared" si="136"/>
        <v>0</v>
      </c>
      <c r="N783" s="33">
        <f t="shared" si="137"/>
        <v>0</v>
      </c>
    </row>
    <row r="784" spans="1:14" s="5" customFormat="1" ht="34.5">
      <c r="A784" s="29" t="s">
        <v>19</v>
      </c>
      <c r="B784" s="30" t="s">
        <v>20</v>
      </c>
      <c r="C784" s="31" t="s">
        <v>21</v>
      </c>
      <c r="D784" s="31"/>
      <c r="E784" s="31"/>
      <c r="F784" s="31"/>
      <c r="G784" s="31"/>
      <c r="H784" s="28">
        <f>SUM(H785,H790,H803,H941)</f>
        <v>290732.5</v>
      </c>
      <c r="I784" s="28">
        <f>SUM(I785,I790,I803,I941)</f>
        <v>290732.5</v>
      </c>
      <c r="J784" s="28">
        <f>SUM(J785,J790,J803,J941)</f>
        <v>282308.2</v>
      </c>
      <c r="K784" s="45">
        <f t="shared" si="134"/>
        <v>97.10238793392551</v>
      </c>
      <c r="M784" s="33">
        <f t="shared" si="136"/>
        <v>8424.299999999988</v>
      </c>
      <c r="N784" s="33">
        <f t="shared" si="137"/>
        <v>0</v>
      </c>
    </row>
    <row r="785" spans="1:14" s="5" customFormat="1" ht="18.75">
      <c r="A785" s="29"/>
      <c r="B785" s="30" t="s">
        <v>460</v>
      </c>
      <c r="C785" s="31" t="s">
        <v>21</v>
      </c>
      <c r="D785" s="31" t="s">
        <v>419</v>
      </c>
      <c r="E785" s="31"/>
      <c r="F785" s="31"/>
      <c r="G785" s="31"/>
      <c r="H785" s="28">
        <f aca="true" t="shared" si="138" ref="H785:J788">H786</f>
        <v>144.3</v>
      </c>
      <c r="I785" s="28">
        <f t="shared" si="138"/>
        <v>144.3</v>
      </c>
      <c r="J785" s="28">
        <f t="shared" si="138"/>
        <v>144.3</v>
      </c>
      <c r="K785" s="45">
        <f t="shared" si="134"/>
        <v>100</v>
      </c>
      <c r="M785" s="33">
        <f t="shared" si="136"/>
        <v>0</v>
      </c>
      <c r="N785" s="33">
        <f t="shared" si="137"/>
        <v>0</v>
      </c>
    </row>
    <row r="786" spans="1:14" s="5" customFormat="1" ht="36.75" customHeight="1">
      <c r="A786" s="29"/>
      <c r="B786" s="30" t="s">
        <v>152</v>
      </c>
      <c r="C786" s="31" t="s">
        <v>21</v>
      </c>
      <c r="D786" s="31" t="s">
        <v>419</v>
      </c>
      <c r="E786" s="31" t="s">
        <v>465</v>
      </c>
      <c r="F786" s="31"/>
      <c r="G786" s="31"/>
      <c r="H786" s="28">
        <f t="shared" si="138"/>
        <v>144.3</v>
      </c>
      <c r="I786" s="28">
        <f t="shared" si="138"/>
        <v>144.3</v>
      </c>
      <c r="J786" s="28">
        <f t="shared" si="138"/>
        <v>144.3</v>
      </c>
      <c r="K786" s="45">
        <f t="shared" si="134"/>
        <v>100</v>
      </c>
      <c r="M786" s="33">
        <f t="shared" si="136"/>
        <v>0</v>
      </c>
      <c r="N786" s="33">
        <f t="shared" si="137"/>
        <v>0</v>
      </c>
    </row>
    <row r="787" spans="1:14" s="5" customFormat="1" ht="18.75">
      <c r="A787" s="29"/>
      <c r="B787" s="30" t="s">
        <v>36</v>
      </c>
      <c r="C787" s="31" t="s">
        <v>21</v>
      </c>
      <c r="D787" s="31" t="s">
        <v>419</v>
      </c>
      <c r="E787" s="31" t="s">
        <v>465</v>
      </c>
      <c r="F787" s="31" t="s">
        <v>123</v>
      </c>
      <c r="G787" s="31"/>
      <c r="H787" s="28">
        <f t="shared" si="138"/>
        <v>144.3</v>
      </c>
      <c r="I787" s="28">
        <f t="shared" si="138"/>
        <v>144.3</v>
      </c>
      <c r="J787" s="28">
        <f t="shared" si="138"/>
        <v>144.3</v>
      </c>
      <c r="K787" s="45">
        <f t="shared" si="134"/>
        <v>100</v>
      </c>
      <c r="M787" s="33">
        <f t="shared" si="136"/>
        <v>0</v>
      </c>
      <c r="N787" s="33">
        <f t="shared" si="137"/>
        <v>0</v>
      </c>
    </row>
    <row r="788" spans="1:14" s="5" customFormat="1" ht="35.25" customHeight="1">
      <c r="A788" s="29"/>
      <c r="B788" s="30" t="s">
        <v>125</v>
      </c>
      <c r="C788" s="31" t="s">
        <v>21</v>
      </c>
      <c r="D788" s="31" t="s">
        <v>419</v>
      </c>
      <c r="E788" s="31" t="s">
        <v>465</v>
      </c>
      <c r="F788" s="31" t="s">
        <v>124</v>
      </c>
      <c r="G788" s="31"/>
      <c r="H788" s="28">
        <f t="shared" si="138"/>
        <v>144.3</v>
      </c>
      <c r="I788" s="28">
        <f t="shared" si="138"/>
        <v>144.3</v>
      </c>
      <c r="J788" s="28">
        <f t="shared" si="138"/>
        <v>144.3</v>
      </c>
      <c r="K788" s="45">
        <f t="shared" si="134"/>
        <v>100</v>
      </c>
      <c r="M788" s="33">
        <f t="shared" si="136"/>
        <v>0</v>
      </c>
      <c r="N788" s="33">
        <f t="shared" si="137"/>
        <v>0</v>
      </c>
    </row>
    <row r="789" spans="1:14" s="5" customFormat="1" ht="18.75">
      <c r="A789" s="29"/>
      <c r="B789" s="30" t="s">
        <v>441</v>
      </c>
      <c r="C789" s="31" t="s">
        <v>21</v>
      </c>
      <c r="D789" s="31" t="s">
        <v>419</v>
      </c>
      <c r="E789" s="31" t="s">
        <v>465</v>
      </c>
      <c r="F789" s="31" t="s">
        <v>124</v>
      </c>
      <c r="G789" s="31" t="s">
        <v>442</v>
      </c>
      <c r="H789" s="28">
        <v>144.3</v>
      </c>
      <c r="I789" s="28">
        <v>144.3</v>
      </c>
      <c r="J789" s="28">
        <v>144.3</v>
      </c>
      <c r="K789" s="45">
        <f t="shared" si="134"/>
        <v>100</v>
      </c>
      <c r="M789" s="33">
        <f t="shared" si="136"/>
        <v>0</v>
      </c>
      <c r="N789" s="33">
        <f t="shared" si="137"/>
        <v>0</v>
      </c>
    </row>
    <row r="790" spans="1:14" s="5" customFormat="1" ht="18.75">
      <c r="A790" s="29"/>
      <c r="B790" s="30" t="s">
        <v>521</v>
      </c>
      <c r="C790" s="31" t="s">
        <v>21</v>
      </c>
      <c r="D790" s="31" t="s">
        <v>522</v>
      </c>
      <c r="E790" s="31"/>
      <c r="F790" s="31"/>
      <c r="G790" s="31"/>
      <c r="H790" s="28">
        <f>SUM(H791,H795,H799)</f>
        <v>1228.9</v>
      </c>
      <c r="I790" s="28">
        <f>SUM(I791,I795,I799)</f>
        <v>1228.9</v>
      </c>
      <c r="J790" s="28">
        <f>SUM(J791,J795,J799)</f>
        <v>1211.8</v>
      </c>
      <c r="K790" s="45">
        <f t="shared" si="134"/>
        <v>98.6085116771096</v>
      </c>
      <c r="M790" s="33">
        <f t="shared" si="136"/>
        <v>17.100000000000136</v>
      </c>
      <c r="N790" s="33">
        <f t="shared" si="137"/>
        <v>0</v>
      </c>
    </row>
    <row r="791" spans="1:14" s="5" customFormat="1" ht="36" customHeight="1">
      <c r="A791" s="29"/>
      <c r="B791" s="30" t="s">
        <v>571</v>
      </c>
      <c r="C791" s="31" t="s">
        <v>21</v>
      </c>
      <c r="D791" s="31" t="s">
        <v>522</v>
      </c>
      <c r="E791" s="31" t="s">
        <v>437</v>
      </c>
      <c r="F791" s="31"/>
      <c r="G791" s="31"/>
      <c r="H791" s="28">
        <f aca="true" t="shared" si="139" ref="H791:J793">H792</f>
        <v>562</v>
      </c>
      <c r="I791" s="28">
        <f t="shared" si="139"/>
        <v>562</v>
      </c>
      <c r="J791" s="28">
        <f t="shared" si="139"/>
        <v>544.9</v>
      </c>
      <c r="K791" s="45">
        <f t="shared" si="134"/>
        <v>96.95729537366547</v>
      </c>
      <c r="M791" s="33">
        <f t="shared" si="136"/>
        <v>17.100000000000023</v>
      </c>
      <c r="N791" s="33">
        <f t="shared" si="137"/>
        <v>0</v>
      </c>
    </row>
    <row r="792" spans="1:14" s="5" customFormat="1" ht="20.25" customHeight="1">
      <c r="A792" s="29"/>
      <c r="B792" s="30" t="s">
        <v>572</v>
      </c>
      <c r="C792" s="31" t="s">
        <v>21</v>
      </c>
      <c r="D792" s="31" t="s">
        <v>522</v>
      </c>
      <c r="E792" s="31" t="s">
        <v>437</v>
      </c>
      <c r="F792" s="31" t="s">
        <v>607</v>
      </c>
      <c r="G792" s="31"/>
      <c r="H792" s="28">
        <f t="shared" si="139"/>
        <v>562</v>
      </c>
      <c r="I792" s="28">
        <f t="shared" si="139"/>
        <v>562</v>
      </c>
      <c r="J792" s="28">
        <f t="shared" si="139"/>
        <v>544.9</v>
      </c>
      <c r="K792" s="45">
        <f t="shared" si="134"/>
        <v>96.95729537366547</v>
      </c>
      <c r="M792" s="33">
        <f t="shared" si="136"/>
        <v>17.100000000000023</v>
      </c>
      <c r="N792" s="33">
        <f t="shared" si="137"/>
        <v>0</v>
      </c>
    </row>
    <row r="793" spans="1:14" s="5" customFormat="1" ht="19.5" customHeight="1">
      <c r="A793" s="29"/>
      <c r="B793" s="30" t="s">
        <v>573</v>
      </c>
      <c r="C793" s="31" t="s">
        <v>21</v>
      </c>
      <c r="D793" s="31" t="s">
        <v>522</v>
      </c>
      <c r="E793" s="31" t="s">
        <v>437</v>
      </c>
      <c r="F793" s="31" t="s">
        <v>608</v>
      </c>
      <c r="G793" s="31"/>
      <c r="H793" s="28">
        <f t="shared" si="139"/>
        <v>562</v>
      </c>
      <c r="I793" s="28">
        <f t="shared" si="139"/>
        <v>562</v>
      </c>
      <c r="J793" s="28">
        <f t="shared" si="139"/>
        <v>544.9</v>
      </c>
      <c r="K793" s="45">
        <f t="shared" si="134"/>
        <v>96.95729537366547</v>
      </c>
      <c r="M793" s="33">
        <f t="shared" si="136"/>
        <v>17.100000000000023</v>
      </c>
      <c r="N793" s="33">
        <f t="shared" si="137"/>
        <v>0</v>
      </c>
    </row>
    <row r="794" spans="1:14" s="5" customFormat="1" ht="18.75" customHeight="1">
      <c r="A794" s="29"/>
      <c r="B794" s="30" t="s">
        <v>441</v>
      </c>
      <c r="C794" s="31" t="s">
        <v>21</v>
      </c>
      <c r="D794" s="31" t="s">
        <v>522</v>
      </c>
      <c r="E794" s="31" t="s">
        <v>437</v>
      </c>
      <c r="F794" s="31" t="s">
        <v>608</v>
      </c>
      <c r="G794" s="31" t="s">
        <v>442</v>
      </c>
      <c r="H794" s="28">
        <v>562</v>
      </c>
      <c r="I794" s="28">
        <v>562</v>
      </c>
      <c r="J794" s="28">
        <v>544.9</v>
      </c>
      <c r="K794" s="45">
        <f t="shared" si="134"/>
        <v>96.95729537366547</v>
      </c>
      <c r="M794" s="33">
        <f t="shared" si="136"/>
        <v>17.100000000000023</v>
      </c>
      <c r="N794" s="33">
        <f t="shared" si="137"/>
        <v>0</v>
      </c>
    </row>
    <row r="795" spans="1:14" s="5" customFormat="1" ht="18.75">
      <c r="A795" s="29"/>
      <c r="B795" s="30" t="s">
        <v>574</v>
      </c>
      <c r="C795" s="31" t="s">
        <v>21</v>
      </c>
      <c r="D795" s="31" t="s">
        <v>522</v>
      </c>
      <c r="E795" s="31" t="s">
        <v>522</v>
      </c>
      <c r="F795" s="31"/>
      <c r="G795" s="31"/>
      <c r="H795" s="28">
        <f aca="true" t="shared" si="140" ref="H795:J797">H796</f>
        <v>145.2</v>
      </c>
      <c r="I795" s="28">
        <f t="shared" si="140"/>
        <v>145.2</v>
      </c>
      <c r="J795" s="28">
        <f t="shared" si="140"/>
        <v>145.2</v>
      </c>
      <c r="K795" s="45">
        <f t="shared" si="134"/>
        <v>100</v>
      </c>
      <c r="M795" s="33">
        <f t="shared" si="136"/>
        <v>0</v>
      </c>
      <c r="N795" s="33">
        <f t="shared" si="137"/>
        <v>0</v>
      </c>
    </row>
    <row r="796" spans="1:14" s="5" customFormat="1" ht="19.5" customHeight="1">
      <c r="A796" s="29"/>
      <c r="B796" s="30" t="s">
        <v>111</v>
      </c>
      <c r="C796" s="31" t="s">
        <v>21</v>
      </c>
      <c r="D796" s="31" t="s">
        <v>522</v>
      </c>
      <c r="E796" s="31" t="s">
        <v>522</v>
      </c>
      <c r="F796" s="31" t="s">
        <v>479</v>
      </c>
      <c r="G796" s="31"/>
      <c r="H796" s="28">
        <f t="shared" si="140"/>
        <v>145.2</v>
      </c>
      <c r="I796" s="28">
        <f t="shared" si="140"/>
        <v>145.2</v>
      </c>
      <c r="J796" s="28">
        <f t="shared" si="140"/>
        <v>145.2</v>
      </c>
      <c r="K796" s="45">
        <f t="shared" si="134"/>
        <v>100</v>
      </c>
      <c r="M796" s="33">
        <f t="shared" si="136"/>
        <v>0</v>
      </c>
      <c r="N796" s="33">
        <f t="shared" si="137"/>
        <v>0</v>
      </c>
    </row>
    <row r="797" spans="1:14" s="5" customFormat="1" ht="34.5">
      <c r="A797" s="29"/>
      <c r="B797" s="30" t="s">
        <v>179</v>
      </c>
      <c r="C797" s="31" t="s">
        <v>21</v>
      </c>
      <c r="D797" s="31" t="s">
        <v>522</v>
      </c>
      <c r="E797" s="31" t="s">
        <v>522</v>
      </c>
      <c r="F797" s="31" t="s">
        <v>116</v>
      </c>
      <c r="G797" s="31"/>
      <c r="H797" s="28">
        <f t="shared" si="140"/>
        <v>145.2</v>
      </c>
      <c r="I797" s="28">
        <f t="shared" si="140"/>
        <v>145.2</v>
      </c>
      <c r="J797" s="28">
        <f t="shared" si="140"/>
        <v>145.2</v>
      </c>
      <c r="K797" s="45">
        <f t="shared" si="134"/>
        <v>100</v>
      </c>
      <c r="M797" s="33">
        <f t="shared" si="136"/>
        <v>0</v>
      </c>
      <c r="N797" s="33">
        <f t="shared" si="137"/>
        <v>0</v>
      </c>
    </row>
    <row r="798" spans="1:14" s="5" customFormat="1" ht="18.75">
      <c r="A798" s="29"/>
      <c r="B798" s="26" t="s">
        <v>441</v>
      </c>
      <c r="C798" s="31" t="s">
        <v>21</v>
      </c>
      <c r="D798" s="31" t="s">
        <v>522</v>
      </c>
      <c r="E798" s="31" t="s">
        <v>522</v>
      </c>
      <c r="F798" s="31" t="s">
        <v>116</v>
      </c>
      <c r="G798" s="31" t="s">
        <v>442</v>
      </c>
      <c r="H798" s="28">
        <v>145.2</v>
      </c>
      <c r="I798" s="28">
        <v>145.2</v>
      </c>
      <c r="J798" s="28">
        <v>145.2</v>
      </c>
      <c r="K798" s="45">
        <f t="shared" si="134"/>
        <v>100</v>
      </c>
      <c r="M798" s="33">
        <f t="shared" si="136"/>
        <v>0</v>
      </c>
      <c r="N798" s="33">
        <f t="shared" si="137"/>
        <v>0</v>
      </c>
    </row>
    <row r="799" spans="1:14" s="5" customFormat="1" ht="18.75">
      <c r="A799" s="29"/>
      <c r="B799" s="30" t="s">
        <v>585</v>
      </c>
      <c r="C799" s="31" t="s">
        <v>21</v>
      </c>
      <c r="D799" s="31" t="s">
        <v>522</v>
      </c>
      <c r="E799" s="31" t="s">
        <v>465</v>
      </c>
      <c r="F799" s="31"/>
      <c r="G799" s="31"/>
      <c r="H799" s="28">
        <f aca="true" t="shared" si="141" ref="H799:J801">H800</f>
        <v>521.7</v>
      </c>
      <c r="I799" s="28">
        <f t="shared" si="141"/>
        <v>521.7</v>
      </c>
      <c r="J799" s="28">
        <f t="shared" si="141"/>
        <v>521.7</v>
      </c>
      <c r="K799" s="45">
        <f t="shared" si="134"/>
        <v>100</v>
      </c>
      <c r="M799" s="33">
        <f t="shared" si="136"/>
        <v>0</v>
      </c>
      <c r="N799" s="33">
        <f t="shared" si="137"/>
        <v>0</v>
      </c>
    </row>
    <row r="800" spans="1:14" s="5" customFormat="1" ht="18.75" customHeight="1">
      <c r="A800" s="29"/>
      <c r="B800" s="30" t="s">
        <v>111</v>
      </c>
      <c r="C800" s="31" t="s">
        <v>21</v>
      </c>
      <c r="D800" s="31" t="s">
        <v>522</v>
      </c>
      <c r="E800" s="31" t="s">
        <v>465</v>
      </c>
      <c r="F800" s="31" t="s">
        <v>479</v>
      </c>
      <c r="G800" s="31"/>
      <c r="H800" s="28">
        <f t="shared" si="141"/>
        <v>521.7</v>
      </c>
      <c r="I800" s="28">
        <f t="shared" si="141"/>
        <v>521.7</v>
      </c>
      <c r="J800" s="28">
        <f t="shared" si="141"/>
        <v>521.7</v>
      </c>
      <c r="K800" s="45">
        <f t="shared" si="134"/>
        <v>100</v>
      </c>
      <c r="M800" s="33">
        <f t="shared" si="136"/>
        <v>0</v>
      </c>
      <c r="N800" s="33">
        <f t="shared" si="137"/>
        <v>0</v>
      </c>
    </row>
    <row r="801" spans="1:14" s="5" customFormat="1" ht="51.75">
      <c r="A801" s="29"/>
      <c r="B801" s="30" t="s">
        <v>39</v>
      </c>
      <c r="C801" s="31" t="s">
        <v>21</v>
      </c>
      <c r="D801" s="31" t="s">
        <v>522</v>
      </c>
      <c r="E801" s="31" t="s">
        <v>465</v>
      </c>
      <c r="F801" s="31" t="s">
        <v>591</v>
      </c>
      <c r="G801" s="31"/>
      <c r="H801" s="28">
        <f t="shared" si="141"/>
        <v>521.7</v>
      </c>
      <c r="I801" s="28">
        <f t="shared" si="141"/>
        <v>521.7</v>
      </c>
      <c r="J801" s="28">
        <f t="shared" si="141"/>
        <v>521.7</v>
      </c>
      <c r="K801" s="45">
        <f t="shared" si="134"/>
        <v>100</v>
      </c>
      <c r="M801" s="33">
        <f t="shared" si="136"/>
        <v>0</v>
      </c>
      <c r="N801" s="33">
        <f t="shared" si="137"/>
        <v>0</v>
      </c>
    </row>
    <row r="802" spans="1:14" s="5" customFormat="1" ht="18.75">
      <c r="A802" s="29"/>
      <c r="B802" s="30" t="s">
        <v>441</v>
      </c>
      <c r="C802" s="31" t="s">
        <v>21</v>
      </c>
      <c r="D802" s="31" t="s">
        <v>522</v>
      </c>
      <c r="E802" s="31" t="s">
        <v>465</v>
      </c>
      <c r="F802" s="31" t="s">
        <v>591</v>
      </c>
      <c r="G802" s="31" t="s">
        <v>442</v>
      </c>
      <c r="H802" s="28">
        <v>521.7</v>
      </c>
      <c r="I802" s="28">
        <v>521.7</v>
      </c>
      <c r="J802" s="28">
        <v>521.7</v>
      </c>
      <c r="K802" s="45">
        <f t="shared" si="134"/>
        <v>100</v>
      </c>
      <c r="M802" s="33">
        <f t="shared" si="136"/>
        <v>0</v>
      </c>
      <c r="N802" s="33">
        <f t="shared" si="137"/>
        <v>0</v>
      </c>
    </row>
    <row r="803" spans="1:14" s="5" customFormat="1" ht="18.75">
      <c r="A803" s="29"/>
      <c r="B803" s="30" t="s">
        <v>262</v>
      </c>
      <c r="C803" s="31" t="s">
        <v>21</v>
      </c>
      <c r="D803" s="31" t="s">
        <v>465</v>
      </c>
      <c r="E803" s="31"/>
      <c r="F803" s="31"/>
      <c r="G803" s="31"/>
      <c r="H803" s="28">
        <f>SUM(H804,H836,H880,H892,H911,H916)</f>
        <v>281155.5</v>
      </c>
      <c r="I803" s="28">
        <f>SUM(I804,I836,I880,I892,I911,I916)</f>
        <v>281155.5</v>
      </c>
      <c r="J803" s="28">
        <f>SUM(J804,J836,J880,J892,J911,J916)</f>
        <v>273599.60000000003</v>
      </c>
      <c r="K803" s="45">
        <f t="shared" si="134"/>
        <v>97.31255479618932</v>
      </c>
      <c r="M803" s="33">
        <f t="shared" si="136"/>
        <v>7555.899999999965</v>
      </c>
      <c r="N803" s="33">
        <f t="shared" si="137"/>
        <v>0</v>
      </c>
    </row>
    <row r="804" spans="1:14" s="5" customFormat="1" ht="18.75">
      <c r="A804" s="29"/>
      <c r="B804" s="30" t="s">
        <v>528</v>
      </c>
      <c r="C804" s="31" t="s">
        <v>21</v>
      </c>
      <c r="D804" s="31" t="s">
        <v>465</v>
      </c>
      <c r="E804" s="31" t="s">
        <v>418</v>
      </c>
      <c r="F804" s="31"/>
      <c r="G804" s="31"/>
      <c r="H804" s="28">
        <f>SUM(H805,H813,H821,H829,H833)</f>
        <v>127050.40000000002</v>
      </c>
      <c r="I804" s="28">
        <f>SUM(I805,I813,I821,I829,I833)</f>
        <v>127050.40000000002</v>
      </c>
      <c r="J804" s="28">
        <f>SUM(J805,J813,J821,J829,J833)</f>
        <v>124468.1</v>
      </c>
      <c r="K804" s="45">
        <f t="shared" si="134"/>
        <v>97.96749951200466</v>
      </c>
      <c r="M804" s="33">
        <f t="shared" si="136"/>
        <v>2582.3000000000175</v>
      </c>
      <c r="N804" s="33">
        <f t="shared" si="137"/>
        <v>0</v>
      </c>
    </row>
    <row r="805" spans="1:14" s="5" customFormat="1" ht="18.75">
      <c r="A805" s="29"/>
      <c r="B805" s="30" t="s">
        <v>41</v>
      </c>
      <c r="C805" s="31" t="s">
        <v>21</v>
      </c>
      <c r="D805" s="31" t="s">
        <v>465</v>
      </c>
      <c r="E805" s="31" t="s">
        <v>418</v>
      </c>
      <c r="F805" s="31" t="s">
        <v>42</v>
      </c>
      <c r="G805" s="31"/>
      <c r="H805" s="28">
        <f>H806</f>
        <v>76022.1</v>
      </c>
      <c r="I805" s="28">
        <f>I806</f>
        <v>76022.1</v>
      </c>
      <c r="J805" s="28">
        <f>J806</f>
        <v>74360.4</v>
      </c>
      <c r="K805" s="45">
        <f t="shared" si="134"/>
        <v>97.81418824262943</v>
      </c>
      <c r="M805" s="33">
        <f t="shared" si="136"/>
        <v>1661.7000000000116</v>
      </c>
      <c r="N805" s="33">
        <f t="shared" si="137"/>
        <v>0</v>
      </c>
    </row>
    <row r="806" spans="1:14" s="5" customFormat="1" ht="18.75">
      <c r="A806" s="29"/>
      <c r="B806" s="30" t="s">
        <v>445</v>
      </c>
      <c r="C806" s="31" t="s">
        <v>21</v>
      </c>
      <c r="D806" s="31" t="s">
        <v>465</v>
      </c>
      <c r="E806" s="31" t="s">
        <v>418</v>
      </c>
      <c r="F806" s="31" t="s">
        <v>43</v>
      </c>
      <c r="G806" s="31"/>
      <c r="H806" s="28">
        <f>SUM(H807,H809,H811)</f>
        <v>76022.1</v>
      </c>
      <c r="I806" s="28">
        <f>SUM(I807,I809,I811)</f>
        <v>76022.1</v>
      </c>
      <c r="J806" s="28">
        <f>SUM(J807,J809,J811)</f>
        <v>74360.4</v>
      </c>
      <c r="K806" s="45">
        <f t="shared" si="134"/>
        <v>97.81418824262943</v>
      </c>
      <c r="M806" s="33">
        <f t="shared" si="136"/>
        <v>1661.7000000000116</v>
      </c>
      <c r="N806" s="33">
        <f t="shared" si="137"/>
        <v>0</v>
      </c>
    </row>
    <row r="807" spans="1:14" s="5" customFormat="1" ht="34.5">
      <c r="A807" s="29"/>
      <c r="B807" s="30" t="s">
        <v>305</v>
      </c>
      <c r="C807" s="31" t="s">
        <v>21</v>
      </c>
      <c r="D807" s="31" t="s">
        <v>465</v>
      </c>
      <c r="E807" s="31" t="s">
        <v>418</v>
      </c>
      <c r="F807" s="31" t="s">
        <v>688</v>
      </c>
      <c r="G807" s="31"/>
      <c r="H807" s="28">
        <f>H808</f>
        <v>39943</v>
      </c>
      <c r="I807" s="28">
        <f>I808</f>
        <v>39943</v>
      </c>
      <c r="J807" s="28">
        <f>J808</f>
        <v>39132.7</v>
      </c>
      <c r="K807" s="45">
        <f t="shared" si="134"/>
        <v>97.97135918684124</v>
      </c>
      <c r="M807" s="33">
        <f t="shared" si="136"/>
        <v>810.3000000000029</v>
      </c>
      <c r="N807" s="33">
        <f t="shared" si="137"/>
        <v>0</v>
      </c>
    </row>
    <row r="808" spans="1:14" s="5" customFormat="1" ht="36.75" customHeight="1">
      <c r="A808" s="29"/>
      <c r="B808" s="30" t="s">
        <v>623</v>
      </c>
      <c r="C808" s="31" t="s">
        <v>21</v>
      </c>
      <c r="D808" s="31" t="s">
        <v>465</v>
      </c>
      <c r="E808" s="31" t="s">
        <v>418</v>
      </c>
      <c r="F808" s="31" t="s">
        <v>688</v>
      </c>
      <c r="G808" s="31" t="s">
        <v>447</v>
      </c>
      <c r="H808" s="28">
        <v>39943</v>
      </c>
      <c r="I808" s="28">
        <v>39943</v>
      </c>
      <c r="J808" s="28">
        <v>39132.7</v>
      </c>
      <c r="K808" s="45">
        <f t="shared" si="134"/>
        <v>97.97135918684124</v>
      </c>
      <c r="M808" s="33">
        <f t="shared" si="136"/>
        <v>810.3000000000029</v>
      </c>
      <c r="N808" s="33">
        <f t="shared" si="137"/>
        <v>0</v>
      </c>
    </row>
    <row r="809" spans="1:14" s="5" customFormat="1" ht="18.75">
      <c r="A809" s="29"/>
      <c r="B809" s="30" t="s">
        <v>139</v>
      </c>
      <c r="C809" s="31" t="s">
        <v>21</v>
      </c>
      <c r="D809" s="31" t="s">
        <v>465</v>
      </c>
      <c r="E809" s="31" t="s">
        <v>418</v>
      </c>
      <c r="F809" s="31" t="s">
        <v>689</v>
      </c>
      <c r="G809" s="31"/>
      <c r="H809" s="28">
        <f>H810</f>
        <v>8910.3</v>
      </c>
      <c r="I809" s="28">
        <f>I810</f>
        <v>8910.3</v>
      </c>
      <c r="J809" s="28">
        <f>J810</f>
        <v>8907.8</v>
      </c>
      <c r="K809" s="45">
        <f t="shared" si="134"/>
        <v>99.97194258330246</v>
      </c>
      <c r="M809" s="33">
        <f t="shared" si="136"/>
        <v>2.5</v>
      </c>
      <c r="N809" s="33">
        <f t="shared" si="137"/>
        <v>0</v>
      </c>
    </row>
    <row r="810" spans="1:14" s="5" customFormat="1" ht="36.75" customHeight="1">
      <c r="A810" s="29"/>
      <c r="B810" s="30" t="s">
        <v>623</v>
      </c>
      <c r="C810" s="31" t="s">
        <v>21</v>
      </c>
      <c r="D810" s="31" t="s">
        <v>465</v>
      </c>
      <c r="E810" s="31" t="s">
        <v>418</v>
      </c>
      <c r="F810" s="31" t="s">
        <v>689</v>
      </c>
      <c r="G810" s="31" t="s">
        <v>447</v>
      </c>
      <c r="H810" s="28">
        <v>8910.3</v>
      </c>
      <c r="I810" s="28">
        <v>8910.3</v>
      </c>
      <c r="J810" s="28">
        <v>8907.8</v>
      </c>
      <c r="K810" s="45">
        <f t="shared" si="134"/>
        <v>99.97194258330246</v>
      </c>
      <c r="M810" s="33">
        <f t="shared" si="136"/>
        <v>2.5</v>
      </c>
      <c r="N810" s="33">
        <f t="shared" si="137"/>
        <v>0</v>
      </c>
    </row>
    <row r="811" spans="1:14" s="5" customFormat="1" ht="18.75">
      <c r="A811" s="29"/>
      <c r="B811" s="30" t="s">
        <v>145</v>
      </c>
      <c r="C811" s="31" t="s">
        <v>21</v>
      </c>
      <c r="D811" s="31" t="s">
        <v>465</v>
      </c>
      <c r="E811" s="31" t="s">
        <v>418</v>
      </c>
      <c r="F811" s="31" t="s">
        <v>690</v>
      </c>
      <c r="G811" s="31"/>
      <c r="H811" s="28">
        <f>H812</f>
        <v>27168.8</v>
      </c>
      <c r="I811" s="28">
        <f>I812</f>
        <v>27168.8</v>
      </c>
      <c r="J811" s="28">
        <f>J812</f>
        <v>26319.9</v>
      </c>
      <c r="K811" s="45">
        <f t="shared" si="134"/>
        <v>96.87546008656989</v>
      </c>
      <c r="M811" s="33">
        <f t="shared" si="136"/>
        <v>848.8999999999978</v>
      </c>
      <c r="N811" s="33">
        <f t="shared" si="137"/>
        <v>0</v>
      </c>
    </row>
    <row r="812" spans="1:14" s="5" customFormat="1" ht="36.75" customHeight="1">
      <c r="A812" s="29"/>
      <c r="B812" s="30" t="s">
        <v>623</v>
      </c>
      <c r="C812" s="31" t="s">
        <v>21</v>
      </c>
      <c r="D812" s="31" t="s">
        <v>465</v>
      </c>
      <c r="E812" s="31" t="s">
        <v>418</v>
      </c>
      <c r="F812" s="31" t="s">
        <v>690</v>
      </c>
      <c r="G812" s="31" t="s">
        <v>447</v>
      </c>
      <c r="H812" s="28">
        <v>27168.8</v>
      </c>
      <c r="I812" s="28">
        <v>27168.8</v>
      </c>
      <c r="J812" s="28">
        <v>26319.9</v>
      </c>
      <c r="K812" s="45">
        <f t="shared" si="134"/>
        <v>96.87546008656989</v>
      </c>
      <c r="M812" s="33">
        <f t="shared" si="136"/>
        <v>848.8999999999978</v>
      </c>
      <c r="N812" s="33">
        <f t="shared" si="137"/>
        <v>0</v>
      </c>
    </row>
    <row r="813" spans="1:14" s="5" customFormat="1" ht="19.5" customHeight="1">
      <c r="A813" s="29"/>
      <c r="B813" s="30" t="s">
        <v>44</v>
      </c>
      <c r="C813" s="31" t="s">
        <v>21</v>
      </c>
      <c r="D813" s="31" t="s">
        <v>465</v>
      </c>
      <c r="E813" s="31" t="s">
        <v>418</v>
      </c>
      <c r="F813" s="31" t="s">
        <v>45</v>
      </c>
      <c r="G813" s="31"/>
      <c r="H813" s="28">
        <f>H814</f>
        <v>18150.3</v>
      </c>
      <c r="I813" s="28">
        <f>I814</f>
        <v>18150.3</v>
      </c>
      <c r="J813" s="28">
        <f>J814</f>
        <v>17817.8</v>
      </c>
      <c r="K813" s="45">
        <f t="shared" si="134"/>
        <v>98.16807435689769</v>
      </c>
      <c r="M813" s="33">
        <f t="shared" si="136"/>
        <v>332.5</v>
      </c>
      <c r="N813" s="33">
        <f t="shared" si="137"/>
        <v>0</v>
      </c>
    </row>
    <row r="814" spans="1:14" s="5" customFormat="1" ht="18.75">
      <c r="A814" s="29"/>
      <c r="B814" s="30" t="s">
        <v>445</v>
      </c>
      <c r="C814" s="31" t="s">
        <v>21</v>
      </c>
      <c r="D814" s="31" t="s">
        <v>465</v>
      </c>
      <c r="E814" s="31" t="s">
        <v>418</v>
      </c>
      <c r="F814" s="31" t="s">
        <v>46</v>
      </c>
      <c r="G814" s="31"/>
      <c r="H814" s="28">
        <f>SUM(H815,H817,H819)</f>
        <v>18150.3</v>
      </c>
      <c r="I814" s="28">
        <f>SUM(I815,I817,I819)</f>
        <v>18150.3</v>
      </c>
      <c r="J814" s="28">
        <f>SUM(J815,J817,J819)</f>
        <v>17817.8</v>
      </c>
      <c r="K814" s="45">
        <f t="shared" si="134"/>
        <v>98.16807435689769</v>
      </c>
      <c r="M814" s="33">
        <f t="shared" si="136"/>
        <v>332.5</v>
      </c>
      <c r="N814" s="33">
        <f t="shared" si="137"/>
        <v>0</v>
      </c>
    </row>
    <row r="815" spans="1:14" s="5" customFormat="1" ht="34.5">
      <c r="A815" s="29"/>
      <c r="B815" s="30" t="s">
        <v>305</v>
      </c>
      <c r="C815" s="31" t="s">
        <v>21</v>
      </c>
      <c r="D815" s="31" t="s">
        <v>465</v>
      </c>
      <c r="E815" s="31" t="s">
        <v>418</v>
      </c>
      <c r="F815" s="31" t="s">
        <v>691</v>
      </c>
      <c r="G815" s="31"/>
      <c r="H815" s="28">
        <f>H816</f>
        <v>15478.1</v>
      </c>
      <c r="I815" s="28">
        <f>I816</f>
        <v>15478.1</v>
      </c>
      <c r="J815" s="28">
        <f>J816</f>
        <v>15145.8</v>
      </c>
      <c r="K815" s="45">
        <f t="shared" si="134"/>
        <v>97.8530956641965</v>
      </c>
      <c r="M815" s="33">
        <f t="shared" si="136"/>
        <v>332.3000000000011</v>
      </c>
      <c r="N815" s="33">
        <f t="shared" si="137"/>
        <v>0</v>
      </c>
    </row>
    <row r="816" spans="1:14" s="5" customFormat="1" ht="37.5" customHeight="1">
      <c r="A816" s="29"/>
      <c r="B816" s="30" t="s">
        <v>623</v>
      </c>
      <c r="C816" s="31" t="s">
        <v>21</v>
      </c>
      <c r="D816" s="31" t="s">
        <v>465</v>
      </c>
      <c r="E816" s="31" t="s">
        <v>418</v>
      </c>
      <c r="F816" s="31" t="s">
        <v>691</v>
      </c>
      <c r="G816" s="31" t="s">
        <v>447</v>
      </c>
      <c r="H816" s="28">
        <v>15478.1</v>
      </c>
      <c r="I816" s="28">
        <v>15478.1</v>
      </c>
      <c r="J816" s="28">
        <v>15145.8</v>
      </c>
      <c r="K816" s="45">
        <f t="shared" si="134"/>
        <v>97.8530956641965</v>
      </c>
      <c r="M816" s="33">
        <f t="shared" si="136"/>
        <v>332.3000000000011</v>
      </c>
      <c r="N816" s="33">
        <f t="shared" si="137"/>
        <v>0</v>
      </c>
    </row>
    <row r="817" spans="1:14" s="5" customFormat="1" ht="18.75">
      <c r="A817" s="29"/>
      <c r="B817" s="30" t="s">
        <v>139</v>
      </c>
      <c r="C817" s="31" t="s">
        <v>21</v>
      </c>
      <c r="D817" s="31" t="s">
        <v>465</v>
      </c>
      <c r="E817" s="31" t="s">
        <v>418</v>
      </c>
      <c r="F817" s="31" t="s">
        <v>692</v>
      </c>
      <c r="G817" s="31"/>
      <c r="H817" s="28">
        <f>H818</f>
        <v>2084.7</v>
      </c>
      <c r="I817" s="28">
        <f>I818</f>
        <v>2084.7</v>
      </c>
      <c r="J817" s="28">
        <f>J818</f>
        <v>2084.6</v>
      </c>
      <c r="K817" s="45">
        <f t="shared" si="134"/>
        <v>99.99520314673575</v>
      </c>
      <c r="M817" s="33">
        <f t="shared" si="136"/>
        <v>0.09999999999990905</v>
      </c>
      <c r="N817" s="33">
        <f t="shared" si="137"/>
        <v>0</v>
      </c>
    </row>
    <row r="818" spans="1:14" s="5" customFormat="1" ht="36" customHeight="1">
      <c r="A818" s="29"/>
      <c r="B818" s="30" t="s">
        <v>623</v>
      </c>
      <c r="C818" s="31" t="s">
        <v>21</v>
      </c>
      <c r="D818" s="31" t="s">
        <v>465</v>
      </c>
      <c r="E818" s="31" t="s">
        <v>418</v>
      </c>
      <c r="F818" s="31" t="s">
        <v>692</v>
      </c>
      <c r="G818" s="31" t="s">
        <v>447</v>
      </c>
      <c r="H818" s="28">
        <v>2084.7</v>
      </c>
      <c r="I818" s="28">
        <v>2084.7</v>
      </c>
      <c r="J818" s="28">
        <v>2084.6</v>
      </c>
      <c r="K818" s="45">
        <f t="shared" si="134"/>
        <v>99.99520314673575</v>
      </c>
      <c r="M818" s="33">
        <f t="shared" si="136"/>
        <v>0.09999999999990905</v>
      </c>
      <c r="N818" s="33">
        <f t="shared" si="137"/>
        <v>0</v>
      </c>
    </row>
    <row r="819" spans="1:14" s="5" customFormat="1" ht="18.75">
      <c r="A819" s="29"/>
      <c r="B819" s="30" t="s">
        <v>145</v>
      </c>
      <c r="C819" s="31" t="s">
        <v>21</v>
      </c>
      <c r="D819" s="31" t="s">
        <v>465</v>
      </c>
      <c r="E819" s="31" t="s">
        <v>418</v>
      </c>
      <c r="F819" s="31" t="s">
        <v>693</v>
      </c>
      <c r="G819" s="31"/>
      <c r="H819" s="28">
        <f>H820</f>
        <v>587.5</v>
      </c>
      <c r="I819" s="28">
        <f>I820</f>
        <v>587.5</v>
      </c>
      <c r="J819" s="28">
        <f>J820</f>
        <v>587.4</v>
      </c>
      <c r="K819" s="45">
        <f t="shared" si="134"/>
        <v>99.98297872340426</v>
      </c>
      <c r="M819" s="33">
        <f t="shared" si="136"/>
        <v>0.10000000000002274</v>
      </c>
      <c r="N819" s="33">
        <f t="shared" si="137"/>
        <v>0</v>
      </c>
    </row>
    <row r="820" spans="1:14" s="5" customFormat="1" ht="37.5" customHeight="1">
      <c r="A820" s="29"/>
      <c r="B820" s="30" t="s">
        <v>623</v>
      </c>
      <c r="C820" s="31" t="s">
        <v>21</v>
      </c>
      <c r="D820" s="31" t="s">
        <v>465</v>
      </c>
      <c r="E820" s="31" t="s">
        <v>418</v>
      </c>
      <c r="F820" s="31" t="s">
        <v>693</v>
      </c>
      <c r="G820" s="31" t="s">
        <v>447</v>
      </c>
      <c r="H820" s="28">
        <v>587.5</v>
      </c>
      <c r="I820" s="28">
        <v>587.5</v>
      </c>
      <c r="J820" s="28">
        <v>587.4</v>
      </c>
      <c r="K820" s="45">
        <f t="shared" si="134"/>
        <v>99.98297872340426</v>
      </c>
      <c r="M820" s="33">
        <f t="shared" si="136"/>
        <v>0.10000000000002274</v>
      </c>
      <c r="N820" s="33">
        <f t="shared" si="137"/>
        <v>0</v>
      </c>
    </row>
    <row r="821" spans="1:14" s="5" customFormat="1" ht="18.75">
      <c r="A821" s="29"/>
      <c r="B821" s="30" t="s">
        <v>47</v>
      </c>
      <c r="C821" s="31" t="s">
        <v>21</v>
      </c>
      <c r="D821" s="31" t="s">
        <v>465</v>
      </c>
      <c r="E821" s="31" t="s">
        <v>418</v>
      </c>
      <c r="F821" s="31" t="s">
        <v>48</v>
      </c>
      <c r="G821" s="31"/>
      <c r="H821" s="28">
        <f aca="true" t="shared" si="142" ref="H821:J823">H822</f>
        <v>24953.4</v>
      </c>
      <c r="I821" s="28">
        <f t="shared" si="142"/>
        <v>24953.4</v>
      </c>
      <c r="J821" s="28">
        <f t="shared" si="142"/>
        <v>24703.800000000003</v>
      </c>
      <c r="K821" s="45">
        <f t="shared" si="134"/>
        <v>98.99973550698503</v>
      </c>
      <c r="M821" s="33">
        <f t="shared" si="136"/>
        <v>249.59999999999854</v>
      </c>
      <c r="N821" s="33">
        <f t="shared" si="137"/>
        <v>0</v>
      </c>
    </row>
    <row r="822" spans="1:14" s="5" customFormat="1" ht="18.75">
      <c r="A822" s="29"/>
      <c r="B822" s="30" t="s">
        <v>445</v>
      </c>
      <c r="C822" s="31" t="s">
        <v>21</v>
      </c>
      <c r="D822" s="31" t="s">
        <v>465</v>
      </c>
      <c r="E822" s="31" t="s">
        <v>418</v>
      </c>
      <c r="F822" s="31" t="s">
        <v>49</v>
      </c>
      <c r="G822" s="31"/>
      <c r="H822" s="28">
        <f>SUM(H823,H825,H827)</f>
        <v>24953.4</v>
      </c>
      <c r="I822" s="28">
        <f>SUM(I823,I825,I827)</f>
        <v>24953.4</v>
      </c>
      <c r="J822" s="28">
        <f>SUM(J823,J825,J827)</f>
        <v>24703.800000000003</v>
      </c>
      <c r="K822" s="45">
        <f t="shared" si="134"/>
        <v>98.99973550698503</v>
      </c>
      <c r="M822" s="33">
        <f t="shared" si="136"/>
        <v>249.59999999999854</v>
      </c>
      <c r="N822" s="33">
        <f t="shared" si="137"/>
        <v>0</v>
      </c>
    </row>
    <row r="823" spans="1:14" s="5" customFormat="1" ht="34.5">
      <c r="A823" s="29"/>
      <c r="B823" s="30" t="s">
        <v>305</v>
      </c>
      <c r="C823" s="31" t="s">
        <v>21</v>
      </c>
      <c r="D823" s="31" t="s">
        <v>465</v>
      </c>
      <c r="E823" s="31" t="s">
        <v>418</v>
      </c>
      <c r="F823" s="31" t="s">
        <v>694</v>
      </c>
      <c r="G823" s="31"/>
      <c r="H823" s="28">
        <f t="shared" si="142"/>
        <v>13626.4</v>
      </c>
      <c r="I823" s="28">
        <f t="shared" si="142"/>
        <v>13626.4</v>
      </c>
      <c r="J823" s="28">
        <f t="shared" si="142"/>
        <v>13415</v>
      </c>
      <c r="K823" s="45">
        <f t="shared" si="134"/>
        <v>98.44859977690366</v>
      </c>
      <c r="M823" s="33">
        <f t="shared" si="136"/>
        <v>211.39999999999964</v>
      </c>
      <c r="N823" s="33">
        <f t="shared" si="137"/>
        <v>0</v>
      </c>
    </row>
    <row r="824" spans="1:14" s="5" customFormat="1" ht="36.75" customHeight="1">
      <c r="A824" s="29"/>
      <c r="B824" s="30" t="s">
        <v>623</v>
      </c>
      <c r="C824" s="31" t="s">
        <v>21</v>
      </c>
      <c r="D824" s="31" t="s">
        <v>465</v>
      </c>
      <c r="E824" s="31" t="s">
        <v>418</v>
      </c>
      <c r="F824" s="31" t="s">
        <v>694</v>
      </c>
      <c r="G824" s="31" t="s">
        <v>447</v>
      </c>
      <c r="H824" s="28">
        <v>13626.4</v>
      </c>
      <c r="I824" s="28">
        <v>13626.4</v>
      </c>
      <c r="J824" s="28">
        <v>13415</v>
      </c>
      <c r="K824" s="45">
        <f t="shared" si="134"/>
        <v>98.44859977690366</v>
      </c>
      <c r="M824" s="33">
        <f t="shared" si="136"/>
        <v>211.39999999999964</v>
      </c>
      <c r="N824" s="33">
        <f t="shared" si="137"/>
        <v>0</v>
      </c>
    </row>
    <row r="825" spans="1:14" s="5" customFormat="1" ht="18.75">
      <c r="A825" s="29"/>
      <c r="B825" s="30" t="s">
        <v>139</v>
      </c>
      <c r="C825" s="31" t="s">
        <v>21</v>
      </c>
      <c r="D825" s="31" t="s">
        <v>465</v>
      </c>
      <c r="E825" s="31" t="s">
        <v>418</v>
      </c>
      <c r="F825" s="31" t="s">
        <v>695</v>
      </c>
      <c r="G825" s="31"/>
      <c r="H825" s="28">
        <f>H826</f>
        <v>3899.4</v>
      </c>
      <c r="I825" s="28">
        <f>I826</f>
        <v>3899.4</v>
      </c>
      <c r="J825" s="28">
        <f>J826</f>
        <v>3899.4</v>
      </c>
      <c r="K825" s="45">
        <f t="shared" si="134"/>
        <v>100</v>
      </c>
      <c r="M825" s="33">
        <f t="shared" si="136"/>
        <v>0</v>
      </c>
      <c r="N825" s="33">
        <f t="shared" si="137"/>
        <v>0</v>
      </c>
    </row>
    <row r="826" spans="1:14" s="5" customFormat="1" ht="35.25" customHeight="1">
      <c r="A826" s="29"/>
      <c r="B826" s="30" t="s">
        <v>623</v>
      </c>
      <c r="C826" s="31" t="s">
        <v>21</v>
      </c>
      <c r="D826" s="31" t="s">
        <v>465</v>
      </c>
      <c r="E826" s="31" t="s">
        <v>418</v>
      </c>
      <c r="F826" s="31" t="s">
        <v>695</v>
      </c>
      <c r="G826" s="31" t="s">
        <v>447</v>
      </c>
      <c r="H826" s="28">
        <v>3899.4</v>
      </c>
      <c r="I826" s="28">
        <v>3899.4</v>
      </c>
      <c r="J826" s="28">
        <v>3899.4</v>
      </c>
      <c r="K826" s="45">
        <f t="shared" si="134"/>
        <v>100</v>
      </c>
      <c r="M826" s="33">
        <f t="shared" si="136"/>
        <v>0</v>
      </c>
      <c r="N826" s="33">
        <f t="shared" si="137"/>
        <v>0</v>
      </c>
    </row>
    <row r="827" spans="1:14" s="5" customFormat="1" ht="18.75">
      <c r="A827" s="29"/>
      <c r="B827" s="30" t="s">
        <v>145</v>
      </c>
      <c r="C827" s="31" t="s">
        <v>21</v>
      </c>
      <c r="D827" s="31" t="s">
        <v>465</v>
      </c>
      <c r="E827" s="31" t="s">
        <v>418</v>
      </c>
      <c r="F827" s="31" t="s">
        <v>696</v>
      </c>
      <c r="G827" s="31"/>
      <c r="H827" s="28">
        <f>H828</f>
        <v>7427.6</v>
      </c>
      <c r="I827" s="28">
        <f>I828</f>
        <v>7427.6</v>
      </c>
      <c r="J827" s="28">
        <f>J828</f>
        <v>7389.4</v>
      </c>
      <c r="K827" s="45">
        <f t="shared" si="134"/>
        <v>99.4857019764123</v>
      </c>
      <c r="M827" s="33">
        <f t="shared" si="136"/>
        <v>38.20000000000073</v>
      </c>
      <c r="N827" s="33">
        <f t="shared" si="137"/>
        <v>0</v>
      </c>
    </row>
    <row r="828" spans="1:14" s="5" customFormat="1" ht="35.25" customHeight="1">
      <c r="A828" s="29"/>
      <c r="B828" s="30" t="s">
        <v>623</v>
      </c>
      <c r="C828" s="31" t="s">
        <v>21</v>
      </c>
      <c r="D828" s="31" t="s">
        <v>465</v>
      </c>
      <c r="E828" s="31" t="s">
        <v>418</v>
      </c>
      <c r="F828" s="31" t="s">
        <v>696</v>
      </c>
      <c r="G828" s="31" t="s">
        <v>447</v>
      </c>
      <c r="H828" s="28">
        <v>7427.6</v>
      </c>
      <c r="I828" s="28">
        <v>7427.6</v>
      </c>
      <c r="J828" s="28">
        <v>7389.4</v>
      </c>
      <c r="K828" s="45">
        <f t="shared" si="134"/>
        <v>99.4857019764123</v>
      </c>
      <c r="M828" s="33">
        <f t="shared" si="136"/>
        <v>38.20000000000073</v>
      </c>
      <c r="N828" s="33">
        <f t="shared" si="137"/>
        <v>0</v>
      </c>
    </row>
    <row r="829" spans="1:14" s="5" customFormat="1" ht="18.75">
      <c r="A829" s="29"/>
      <c r="B829" s="30" t="s">
        <v>495</v>
      </c>
      <c r="C829" s="31" t="s">
        <v>21</v>
      </c>
      <c r="D829" s="31" t="s">
        <v>465</v>
      </c>
      <c r="E829" s="31" t="s">
        <v>418</v>
      </c>
      <c r="F829" s="31" t="s">
        <v>496</v>
      </c>
      <c r="G829" s="31"/>
      <c r="H829" s="28">
        <f aca="true" t="shared" si="143" ref="H829:J831">H830</f>
        <v>2898.6</v>
      </c>
      <c r="I829" s="28">
        <f t="shared" si="143"/>
        <v>2898.6</v>
      </c>
      <c r="J829" s="28">
        <f t="shared" si="143"/>
        <v>2560.1</v>
      </c>
      <c r="K829" s="45">
        <f t="shared" si="134"/>
        <v>88.32194852687505</v>
      </c>
      <c r="M829" s="33">
        <f t="shared" si="136"/>
        <v>338.5</v>
      </c>
      <c r="N829" s="33">
        <f t="shared" si="137"/>
        <v>0</v>
      </c>
    </row>
    <row r="830" spans="1:14" s="5" customFormat="1" ht="69.75" customHeight="1">
      <c r="A830" s="29"/>
      <c r="B830" s="30" t="s">
        <v>668</v>
      </c>
      <c r="C830" s="31" t="s">
        <v>21</v>
      </c>
      <c r="D830" s="31" t="s">
        <v>465</v>
      </c>
      <c r="E830" s="31" t="s">
        <v>418</v>
      </c>
      <c r="F830" s="31" t="s">
        <v>669</v>
      </c>
      <c r="G830" s="31"/>
      <c r="H830" s="28">
        <f t="shared" si="143"/>
        <v>2898.6</v>
      </c>
      <c r="I830" s="28">
        <f t="shared" si="143"/>
        <v>2898.6</v>
      </c>
      <c r="J830" s="28">
        <f t="shared" si="143"/>
        <v>2560.1</v>
      </c>
      <c r="K830" s="45">
        <f t="shared" si="134"/>
        <v>88.32194852687505</v>
      </c>
      <c r="M830" s="33">
        <f t="shared" si="136"/>
        <v>338.5</v>
      </c>
      <c r="N830" s="33">
        <f t="shared" si="137"/>
        <v>0</v>
      </c>
    </row>
    <row r="831" spans="1:14" s="5" customFormat="1" ht="54" customHeight="1">
      <c r="A831" s="29"/>
      <c r="B831" s="30" t="s">
        <v>670</v>
      </c>
      <c r="C831" s="31" t="s">
        <v>21</v>
      </c>
      <c r="D831" s="31" t="s">
        <v>465</v>
      </c>
      <c r="E831" s="31" t="s">
        <v>418</v>
      </c>
      <c r="F831" s="31" t="s">
        <v>671</v>
      </c>
      <c r="G831" s="31"/>
      <c r="H831" s="28">
        <f t="shared" si="143"/>
        <v>2898.6</v>
      </c>
      <c r="I831" s="28">
        <f t="shared" si="143"/>
        <v>2898.6</v>
      </c>
      <c r="J831" s="28">
        <f t="shared" si="143"/>
        <v>2560.1</v>
      </c>
      <c r="K831" s="45">
        <f aca="true" t="shared" si="144" ref="K831:K894">J831*100/I831</f>
        <v>88.32194852687505</v>
      </c>
      <c r="M831" s="33">
        <f t="shared" si="136"/>
        <v>338.5</v>
      </c>
      <c r="N831" s="33">
        <f t="shared" si="137"/>
        <v>0</v>
      </c>
    </row>
    <row r="832" spans="1:14" s="5" customFormat="1" ht="18.75">
      <c r="A832" s="29"/>
      <c r="B832" s="30" t="s">
        <v>441</v>
      </c>
      <c r="C832" s="31" t="s">
        <v>21</v>
      </c>
      <c r="D832" s="31" t="s">
        <v>465</v>
      </c>
      <c r="E832" s="31" t="s">
        <v>418</v>
      </c>
      <c r="F832" s="31" t="s">
        <v>671</v>
      </c>
      <c r="G832" s="31" t="s">
        <v>442</v>
      </c>
      <c r="H832" s="28">
        <v>2898.6</v>
      </c>
      <c r="I832" s="28">
        <v>2898.6</v>
      </c>
      <c r="J832" s="28">
        <v>2560.1</v>
      </c>
      <c r="K832" s="45">
        <f t="shared" si="144"/>
        <v>88.32194852687505</v>
      </c>
      <c r="M832" s="33">
        <f t="shared" si="136"/>
        <v>338.5</v>
      </c>
      <c r="N832" s="33">
        <f t="shared" si="137"/>
        <v>0</v>
      </c>
    </row>
    <row r="833" spans="1:14" s="5" customFormat="1" ht="19.5" customHeight="1">
      <c r="A833" s="29"/>
      <c r="B833" s="30" t="s">
        <v>502</v>
      </c>
      <c r="C833" s="31" t="s">
        <v>21</v>
      </c>
      <c r="D833" s="31" t="s">
        <v>465</v>
      </c>
      <c r="E833" s="31" t="s">
        <v>418</v>
      </c>
      <c r="F833" s="31" t="s">
        <v>503</v>
      </c>
      <c r="G833" s="31"/>
      <c r="H833" s="28">
        <f aca="true" t="shared" si="145" ref="H833:J834">H834</f>
        <v>5026</v>
      </c>
      <c r="I833" s="28">
        <f t="shared" si="145"/>
        <v>5026</v>
      </c>
      <c r="J833" s="28">
        <f t="shared" si="145"/>
        <v>5026</v>
      </c>
      <c r="K833" s="45">
        <f t="shared" si="144"/>
        <v>100</v>
      </c>
      <c r="M833" s="33">
        <f t="shared" si="136"/>
        <v>0</v>
      </c>
      <c r="N833" s="33">
        <f t="shared" si="137"/>
        <v>0</v>
      </c>
    </row>
    <row r="834" spans="1:14" s="5" customFormat="1" ht="34.5">
      <c r="A834" s="29"/>
      <c r="B834" s="30" t="s">
        <v>252</v>
      </c>
      <c r="C834" s="31" t="s">
        <v>21</v>
      </c>
      <c r="D834" s="31" t="s">
        <v>465</v>
      </c>
      <c r="E834" s="31" t="s">
        <v>418</v>
      </c>
      <c r="F834" s="31" t="s">
        <v>253</v>
      </c>
      <c r="G834" s="31"/>
      <c r="H834" s="28">
        <f t="shared" si="145"/>
        <v>5026</v>
      </c>
      <c r="I834" s="28">
        <f t="shared" si="145"/>
        <v>5026</v>
      </c>
      <c r="J834" s="28">
        <f t="shared" si="145"/>
        <v>5026</v>
      </c>
      <c r="K834" s="45">
        <f t="shared" si="144"/>
        <v>100</v>
      </c>
      <c r="M834" s="33">
        <f t="shared" si="136"/>
        <v>0</v>
      </c>
      <c r="N834" s="33">
        <f t="shared" si="137"/>
        <v>0</v>
      </c>
    </row>
    <row r="835" spans="1:14" s="5" customFormat="1" ht="34.5" customHeight="1">
      <c r="A835" s="29"/>
      <c r="B835" s="30" t="s">
        <v>623</v>
      </c>
      <c r="C835" s="31" t="s">
        <v>21</v>
      </c>
      <c r="D835" s="31" t="s">
        <v>465</v>
      </c>
      <c r="E835" s="31" t="s">
        <v>418</v>
      </c>
      <c r="F835" s="31" t="s">
        <v>253</v>
      </c>
      <c r="G835" s="31" t="s">
        <v>447</v>
      </c>
      <c r="H835" s="28">
        <v>5026</v>
      </c>
      <c r="I835" s="28">
        <v>5026</v>
      </c>
      <c r="J835" s="28">
        <v>5026</v>
      </c>
      <c r="K835" s="45">
        <f t="shared" si="144"/>
        <v>100</v>
      </c>
      <c r="M835" s="33">
        <f t="shared" si="136"/>
        <v>0</v>
      </c>
      <c r="N835" s="33">
        <f t="shared" si="137"/>
        <v>0</v>
      </c>
    </row>
    <row r="836" spans="1:14" s="5" customFormat="1" ht="18.75">
      <c r="A836" s="29"/>
      <c r="B836" s="30" t="s">
        <v>530</v>
      </c>
      <c r="C836" s="31" t="s">
        <v>21</v>
      </c>
      <c r="D836" s="31" t="s">
        <v>465</v>
      </c>
      <c r="E836" s="31" t="s">
        <v>421</v>
      </c>
      <c r="F836" s="37"/>
      <c r="G836" s="31"/>
      <c r="H836" s="28">
        <f>SUM(H837,H846,H850,H858,H865,H876)</f>
        <v>50716.600000000006</v>
      </c>
      <c r="I836" s="28">
        <f>SUM(I837,I846,I850,I858,I865,I876)</f>
        <v>50716.600000000006</v>
      </c>
      <c r="J836" s="28">
        <f>SUM(J837,J846,J850,J858,J865,J876)</f>
        <v>49811.1</v>
      </c>
      <c r="K836" s="45">
        <f t="shared" si="144"/>
        <v>98.21458851736905</v>
      </c>
      <c r="M836" s="33">
        <f t="shared" si="136"/>
        <v>905.5000000000073</v>
      </c>
      <c r="N836" s="33">
        <f t="shared" si="137"/>
        <v>0</v>
      </c>
    </row>
    <row r="837" spans="1:14" s="5" customFormat="1" ht="17.25" customHeight="1">
      <c r="A837" s="29"/>
      <c r="B837" s="30" t="s">
        <v>44</v>
      </c>
      <c r="C837" s="31" t="s">
        <v>21</v>
      </c>
      <c r="D837" s="31" t="s">
        <v>465</v>
      </c>
      <c r="E837" s="31" t="s">
        <v>421</v>
      </c>
      <c r="F837" s="31" t="s">
        <v>45</v>
      </c>
      <c r="G837" s="31"/>
      <c r="H837" s="28">
        <f>H838</f>
        <v>27027.4</v>
      </c>
      <c r="I837" s="28">
        <f>I838</f>
        <v>27027.4</v>
      </c>
      <c r="J837" s="28">
        <f>J838</f>
        <v>26721.5</v>
      </c>
      <c r="K837" s="45">
        <f t="shared" si="144"/>
        <v>98.86818561903846</v>
      </c>
      <c r="M837" s="33">
        <f t="shared" si="136"/>
        <v>305.90000000000146</v>
      </c>
      <c r="N837" s="33">
        <f t="shared" si="137"/>
        <v>0</v>
      </c>
    </row>
    <row r="838" spans="1:14" s="5" customFormat="1" ht="18.75">
      <c r="A838" s="29"/>
      <c r="B838" s="30" t="s">
        <v>445</v>
      </c>
      <c r="C838" s="31" t="s">
        <v>21</v>
      </c>
      <c r="D838" s="31" t="s">
        <v>465</v>
      </c>
      <c r="E838" s="31" t="s">
        <v>421</v>
      </c>
      <c r="F838" s="31" t="s">
        <v>46</v>
      </c>
      <c r="G838" s="31"/>
      <c r="H838" s="28">
        <f>SUM(H839,H842,H844)</f>
        <v>27027.4</v>
      </c>
      <c r="I838" s="28">
        <f>SUM(I839,I842,I844)</f>
        <v>27027.4</v>
      </c>
      <c r="J838" s="28">
        <f>SUM(J839,J842,J844)</f>
        <v>26721.5</v>
      </c>
      <c r="K838" s="45">
        <f t="shared" si="144"/>
        <v>98.86818561903846</v>
      </c>
      <c r="M838" s="33">
        <f t="shared" si="136"/>
        <v>305.90000000000146</v>
      </c>
      <c r="N838" s="33">
        <f t="shared" si="137"/>
        <v>0</v>
      </c>
    </row>
    <row r="839" spans="1:14" s="5" customFormat="1" ht="34.5">
      <c r="A839" s="29"/>
      <c r="B839" s="30" t="s">
        <v>305</v>
      </c>
      <c r="C839" s="31" t="s">
        <v>21</v>
      </c>
      <c r="D839" s="31" t="s">
        <v>465</v>
      </c>
      <c r="E839" s="31" t="s">
        <v>421</v>
      </c>
      <c r="F839" s="31" t="s">
        <v>691</v>
      </c>
      <c r="G839" s="31"/>
      <c r="H839" s="28">
        <f>SUM(H840:H841)</f>
        <v>21101</v>
      </c>
      <c r="I839" s="28">
        <f>SUM(I840:I841)</f>
        <v>21101</v>
      </c>
      <c r="J839" s="28">
        <f>SUM(J840:J841)</f>
        <v>20796</v>
      </c>
      <c r="K839" s="45">
        <f t="shared" si="144"/>
        <v>98.55457087341833</v>
      </c>
      <c r="M839" s="33">
        <f t="shared" si="136"/>
        <v>305</v>
      </c>
      <c r="N839" s="33">
        <f t="shared" si="137"/>
        <v>0</v>
      </c>
    </row>
    <row r="840" spans="1:14" s="5" customFormat="1" ht="36" customHeight="1">
      <c r="A840" s="29"/>
      <c r="B840" s="30" t="s">
        <v>623</v>
      </c>
      <c r="C840" s="31" t="s">
        <v>21</v>
      </c>
      <c r="D840" s="31" t="s">
        <v>465</v>
      </c>
      <c r="E840" s="31" t="s">
        <v>421</v>
      </c>
      <c r="F840" s="31" t="s">
        <v>691</v>
      </c>
      <c r="G840" s="31" t="s">
        <v>447</v>
      </c>
      <c r="H840" s="28">
        <v>21101</v>
      </c>
      <c r="I840" s="28">
        <v>21101</v>
      </c>
      <c r="J840" s="28">
        <v>20796</v>
      </c>
      <c r="K840" s="45">
        <f t="shared" si="144"/>
        <v>98.55457087341833</v>
      </c>
      <c r="M840" s="33">
        <f t="shared" si="136"/>
        <v>305</v>
      </c>
      <c r="N840" s="33">
        <f t="shared" si="137"/>
        <v>0</v>
      </c>
    </row>
    <row r="841" spans="1:14" s="5" customFormat="1" ht="54" customHeight="1" hidden="1">
      <c r="A841" s="29"/>
      <c r="B841" s="30" t="s">
        <v>307</v>
      </c>
      <c r="C841" s="31" t="s">
        <v>21</v>
      </c>
      <c r="D841" s="31" t="s">
        <v>465</v>
      </c>
      <c r="E841" s="31" t="s">
        <v>421</v>
      </c>
      <c r="F841" s="31" t="s">
        <v>691</v>
      </c>
      <c r="G841" s="31" t="s">
        <v>308</v>
      </c>
      <c r="H841" s="28"/>
      <c r="I841" s="28"/>
      <c r="J841" s="28"/>
      <c r="K841" s="45" t="e">
        <f t="shared" si="144"/>
        <v>#DIV/0!</v>
      </c>
      <c r="M841" s="33">
        <f t="shared" si="136"/>
        <v>0</v>
      </c>
      <c r="N841" s="33">
        <f t="shared" si="137"/>
        <v>0</v>
      </c>
    </row>
    <row r="842" spans="1:14" s="5" customFormat="1" ht="18.75">
      <c r="A842" s="29"/>
      <c r="B842" s="30" t="s">
        <v>139</v>
      </c>
      <c r="C842" s="31" t="s">
        <v>21</v>
      </c>
      <c r="D842" s="31" t="s">
        <v>465</v>
      </c>
      <c r="E842" s="31" t="s">
        <v>421</v>
      </c>
      <c r="F842" s="31" t="s">
        <v>692</v>
      </c>
      <c r="G842" s="31"/>
      <c r="H842" s="28">
        <f>H843</f>
        <v>2070.5</v>
      </c>
      <c r="I842" s="28">
        <f>I843</f>
        <v>2070.5</v>
      </c>
      <c r="J842" s="28">
        <f>J843</f>
        <v>2069.8</v>
      </c>
      <c r="K842" s="45">
        <f t="shared" si="144"/>
        <v>99.96619174112534</v>
      </c>
      <c r="M842" s="33">
        <f aca="true" t="shared" si="146" ref="M842:M905">I842-J842</f>
        <v>0.6999999999998181</v>
      </c>
      <c r="N842" s="33">
        <f aca="true" t="shared" si="147" ref="N842:N905">H842-I842</f>
        <v>0</v>
      </c>
    </row>
    <row r="843" spans="1:14" s="5" customFormat="1" ht="36" customHeight="1">
      <c r="A843" s="29"/>
      <c r="B843" s="30" t="s">
        <v>623</v>
      </c>
      <c r="C843" s="31" t="s">
        <v>21</v>
      </c>
      <c r="D843" s="31" t="s">
        <v>465</v>
      </c>
      <c r="E843" s="31" t="s">
        <v>421</v>
      </c>
      <c r="F843" s="31" t="s">
        <v>692</v>
      </c>
      <c r="G843" s="31" t="s">
        <v>447</v>
      </c>
      <c r="H843" s="28">
        <v>2070.5</v>
      </c>
      <c r="I843" s="28">
        <v>2070.5</v>
      </c>
      <c r="J843" s="28">
        <v>2069.8</v>
      </c>
      <c r="K843" s="45">
        <f t="shared" si="144"/>
        <v>99.96619174112534</v>
      </c>
      <c r="M843" s="33">
        <f t="shared" si="146"/>
        <v>0.6999999999998181</v>
      </c>
      <c r="N843" s="33">
        <f t="shared" si="147"/>
        <v>0</v>
      </c>
    </row>
    <row r="844" spans="1:14" s="5" customFormat="1" ht="18.75">
      <c r="A844" s="29"/>
      <c r="B844" s="30" t="s">
        <v>145</v>
      </c>
      <c r="C844" s="31" t="s">
        <v>21</v>
      </c>
      <c r="D844" s="31" t="s">
        <v>465</v>
      </c>
      <c r="E844" s="31" t="s">
        <v>421</v>
      </c>
      <c r="F844" s="31" t="s">
        <v>693</v>
      </c>
      <c r="G844" s="31"/>
      <c r="H844" s="28">
        <f>H845</f>
        <v>3855.9</v>
      </c>
      <c r="I844" s="28">
        <f>I845</f>
        <v>3855.9</v>
      </c>
      <c r="J844" s="28">
        <f>J845</f>
        <v>3855.7</v>
      </c>
      <c r="K844" s="45">
        <f t="shared" si="144"/>
        <v>99.99481314349438</v>
      </c>
      <c r="M844" s="33">
        <f t="shared" si="146"/>
        <v>0.20000000000027285</v>
      </c>
      <c r="N844" s="33">
        <f t="shared" si="147"/>
        <v>0</v>
      </c>
    </row>
    <row r="845" spans="1:14" s="40" customFormat="1" ht="36.75" customHeight="1">
      <c r="A845" s="38"/>
      <c r="B845" s="30" t="s">
        <v>623</v>
      </c>
      <c r="C845" s="39" t="s">
        <v>21</v>
      </c>
      <c r="D845" s="39" t="s">
        <v>465</v>
      </c>
      <c r="E845" s="39" t="s">
        <v>421</v>
      </c>
      <c r="F845" s="39" t="s">
        <v>693</v>
      </c>
      <c r="G845" s="39" t="s">
        <v>447</v>
      </c>
      <c r="H845" s="28">
        <v>3855.9</v>
      </c>
      <c r="I845" s="28">
        <v>3855.9</v>
      </c>
      <c r="J845" s="28">
        <v>3855.7</v>
      </c>
      <c r="K845" s="45">
        <f t="shared" si="144"/>
        <v>99.99481314349438</v>
      </c>
      <c r="M845" s="33">
        <f t="shared" si="146"/>
        <v>0.20000000000027285</v>
      </c>
      <c r="N845" s="33">
        <f t="shared" si="147"/>
        <v>0</v>
      </c>
    </row>
    <row r="846" spans="1:14" s="5" customFormat="1" ht="19.5" customHeight="1">
      <c r="A846" s="29"/>
      <c r="B846" s="30" t="s">
        <v>47</v>
      </c>
      <c r="C846" s="31" t="s">
        <v>21</v>
      </c>
      <c r="D846" s="31" t="s">
        <v>465</v>
      </c>
      <c r="E846" s="31" t="s">
        <v>421</v>
      </c>
      <c r="F846" s="31" t="s">
        <v>48</v>
      </c>
      <c r="G846" s="31"/>
      <c r="H846" s="32">
        <f aca="true" t="shared" si="148" ref="H846:J848">H847</f>
        <v>447.5</v>
      </c>
      <c r="I846" s="32">
        <f t="shared" si="148"/>
        <v>447.5</v>
      </c>
      <c r="J846" s="32">
        <f t="shared" si="148"/>
        <v>437.5</v>
      </c>
      <c r="K846" s="45">
        <f t="shared" si="144"/>
        <v>97.76536312849161</v>
      </c>
      <c r="M846" s="33">
        <f t="shared" si="146"/>
        <v>10</v>
      </c>
      <c r="N846" s="33">
        <f t="shared" si="147"/>
        <v>0</v>
      </c>
    </row>
    <row r="847" spans="1:14" s="5" customFormat="1" ht="18.75">
      <c r="A847" s="29"/>
      <c r="B847" s="30" t="s">
        <v>445</v>
      </c>
      <c r="C847" s="31" t="s">
        <v>21</v>
      </c>
      <c r="D847" s="31" t="s">
        <v>465</v>
      </c>
      <c r="E847" s="31" t="s">
        <v>421</v>
      </c>
      <c r="F847" s="31" t="s">
        <v>49</v>
      </c>
      <c r="G847" s="31"/>
      <c r="H847" s="28">
        <f t="shared" si="148"/>
        <v>447.5</v>
      </c>
      <c r="I847" s="28">
        <f t="shared" si="148"/>
        <v>447.5</v>
      </c>
      <c r="J847" s="28">
        <f t="shared" si="148"/>
        <v>437.5</v>
      </c>
      <c r="K847" s="45">
        <f t="shared" si="144"/>
        <v>97.76536312849161</v>
      </c>
      <c r="M847" s="33">
        <f t="shared" si="146"/>
        <v>10</v>
      </c>
      <c r="N847" s="33">
        <f t="shared" si="147"/>
        <v>0</v>
      </c>
    </row>
    <row r="848" spans="1:14" s="5" customFormat="1" ht="35.25" customHeight="1">
      <c r="A848" s="29"/>
      <c r="B848" s="30" t="s">
        <v>305</v>
      </c>
      <c r="C848" s="31" t="s">
        <v>21</v>
      </c>
      <c r="D848" s="31" t="s">
        <v>465</v>
      </c>
      <c r="E848" s="31" t="s">
        <v>421</v>
      </c>
      <c r="F848" s="31" t="s">
        <v>694</v>
      </c>
      <c r="G848" s="31"/>
      <c r="H848" s="28">
        <f t="shared" si="148"/>
        <v>447.5</v>
      </c>
      <c r="I848" s="28">
        <f t="shared" si="148"/>
        <v>447.5</v>
      </c>
      <c r="J848" s="28">
        <f t="shared" si="148"/>
        <v>437.5</v>
      </c>
      <c r="K848" s="45">
        <f t="shared" si="144"/>
        <v>97.76536312849161</v>
      </c>
      <c r="M848" s="33">
        <f t="shared" si="146"/>
        <v>10</v>
      </c>
      <c r="N848" s="33">
        <f t="shared" si="147"/>
        <v>0</v>
      </c>
    </row>
    <row r="849" spans="1:14" s="5" customFormat="1" ht="36" customHeight="1">
      <c r="A849" s="29"/>
      <c r="B849" s="30" t="s">
        <v>623</v>
      </c>
      <c r="C849" s="31" t="s">
        <v>21</v>
      </c>
      <c r="D849" s="31" t="s">
        <v>465</v>
      </c>
      <c r="E849" s="31" t="s">
        <v>421</v>
      </c>
      <c r="F849" s="31" t="s">
        <v>694</v>
      </c>
      <c r="G849" s="31" t="s">
        <v>447</v>
      </c>
      <c r="H849" s="28">
        <v>447.5</v>
      </c>
      <c r="I849" s="28">
        <v>447.5</v>
      </c>
      <c r="J849" s="28">
        <v>437.5</v>
      </c>
      <c r="K849" s="45">
        <f t="shared" si="144"/>
        <v>97.76536312849161</v>
      </c>
      <c r="M849" s="33">
        <f t="shared" si="146"/>
        <v>10</v>
      </c>
      <c r="N849" s="33">
        <f t="shared" si="147"/>
        <v>0</v>
      </c>
    </row>
    <row r="850" spans="1:14" s="5" customFormat="1" ht="18.75">
      <c r="A850" s="29"/>
      <c r="B850" s="30" t="s">
        <v>50</v>
      </c>
      <c r="C850" s="31" t="s">
        <v>21</v>
      </c>
      <c r="D850" s="31" t="s">
        <v>465</v>
      </c>
      <c r="E850" s="31" t="s">
        <v>421</v>
      </c>
      <c r="F850" s="31" t="s">
        <v>51</v>
      </c>
      <c r="G850" s="31"/>
      <c r="H850" s="28">
        <f>H851</f>
        <v>14491.7</v>
      </c>
      <c r="I850" s="28">
        <f>I851</f>
        <v>14491.7</v>
      </c>
      <c r="J850" s="28">
        <f>J851</f>
        <v>14259.5</v>
      </c>
      <c r="K850" s="45">
        <f t="shared" si="144"/>
        <v>98.3977035130454</v>
      </c>
      <c r="M850" s="33">
        <f t="shared" si="146"/>
        <v>232.20000000000073</v>
      </c>
      <c r="N850" s="33">
        <f t="shared" si="147"/>
        <v>0</v>
      </c>
    </row>
    <row r="851" spans="1:14" s="5" customFormat="1" ht="18.75">
      <c r="A851" s="29"/>
      <c r="B851" s="30" t="s">
        <v>445</v>
      </c>
      <c r="C851" s="31" t="s">
        <v>21</v>
      </c>
      <c r="D851" s="31" t="s">
        <v>465</v>
      </c>
      <c r="E851" s="31" t="s">
        <v>421</v>
      </c>
      <c r="F851" s="31" t="s">
        <v>52</v>
      </c>
      <c r="G851" s="31"/>
      <c r="H851" s="28">
        <f>SUM(H852,H854,H856)</f>
        <v>14491.7</v>
      </c>
      <c r="I851" s="28">
        <f>SUM(I852,I854,I856)</f>
        <v>14491.7</v>
      </c>
      <c r="J851" s="28">
        <f>SUM(J852,J854,J856)</f>
        <v>14259.5</v>
      </c>
      <c r="K851" s="45">
        <f t="shared" si="144"/>
        <v>98.3977035130454</v>
      </c>
      <c r="M851" s="33">
        <f t="shared" si="146"/>
        <v>232.20000000000073</v>
      </c>
      <c r="N851" s="33">
        <f t="shared" si="147"/>
        <v>0</v>
      </c>
    </row>
    <row r="852" spans="1:14" s="5" customFormat="1" ht="34.5">
      <c r="A852" s="29"/>
      <c r="B852" s="30" t="s">
        <v>305</v>
      </c>
      <c r="C852" s="31" t="s">
        <v>21</v>
      </c>
      <c r="D852" s="31" t="s">
        <v>465</v>
      </c>
      <c r="E852" s="31" t="s">
        <v>421</v>
      </c>
      <c r="F852" s="31" t="s">
        <v>697</v>
      </c>
      <c r="G852" s="31"/>
      <c r="H852" s="28">
        <f>H853</f>
        <v>6846.3</v>
      </c>
      <c r="I852" s="28">
        <f>I853</f>
        <v>6846.3</v>
      </c>
      <c r="J852" s="28">
        <f>J853</f>
        <v>6615</v>
      </c>
      <c r="K852" s="45">
        <f t="shared" si="144"/>
        <v>96.621532798738</v>
      </c>
      <c r="M852" s="33">
        <f t="shared" si="146"/>
        <v>231.30000000000018</v>
      </c>
      <c r="N852" s="33">
        <f t="shared" si="147"/>
        <v>0</v>
      </c>
    </row>
    <row r="853" spans="1:14" s="5" customFormat="1" ht="35.25" customHeight="1">
      <c r="A853" s="29"/>
      <c r="B853" s="30" t="s">
        <v>623</v>
      </c>
      <c r="C853" s="31" t="s">
        <v>21</v>
      </c>
      <c r="D853" s="31" t="s">
        <v>465</v>
      </c>
      <c r="E853" s="31" t="s">
        <v>421</v>
      </c>
      <c r="F853" s="31" t="s">
        <v>697</v>
      </c>
      <c r="G853" s="31" t="s">
        <v>447</v>
      </c>
      <c r="H853" s="28">
        <v>6846.3</v>
      </c>
      <c r="I853" s="28">
        <v>6846.3</v>
      </c>
      <c r="J853" s="28">
        <v>6615</v>
      </c>
      <c r="K853" s="45">
        <f t="shared" si="144"/>
        <v>96.621532798738</v>
      </c>
      <c r="M853" s="33">
        <f t="shared" si="146"/>
        <v>231.30000000000018</v>
      </c>
      <c r="N853" s="33">
        <f t="shared" si="147"/>
        <v>0</v>
      </c>
    </row>
    <row r="854" spans="1:14" s="5" customFormat="1" ht="20.25" customHeight="1">
      <c r="A854" s="29"/>
      <c r="B854" s="30" t="s">
        <v>139</v>
      </c>
      <c r="C854" s="31" t="s">
        <v>21</v>
      </c>
      <c r="D854" s="31" t="s">
        <v>465</v>
      </c>
      <c r="E854" s="31" t="s">
        <v>421</v>
      </c>
      <c r="F854" s="31" t="s">
        <v>698</v>
      </c>
      <c r="G854" s="31"/>
      <c r="H854" s="28">
        <f>H855</f>
        <v>444.1</v>
      </c>
      <c r="I854" s="28">
        <f>I855</f>
        <v>444.1</v>
      </c>
      <c r="J854" s="28">
        <f>J855</f>
        <v>444.1</v>
      </c>
      <c r="K854" s="45">
        <f t="shared" si="144"/>
        <v>100</v>
      </c>
      <c r="M854" s="33">
        <f t="shared" si="146"/>
        <v>0</v>
      </c>
      <c r="N854" s="33">
        <f t="shared" si="147"/>
        <v>0</v>
      </c>
    </row>
    <row r="855" spans="1:14" s="5" customFormat="1" ht="36" customHeight="1">
      <c r="A855" s="29"/>
      <c r="B855" s="30" t="s">
        <v>623</v>
      </c>
      <c r="C855" s="31" t="s">
        <v>21</v>
      </c>
      <c r="D855" s="31" t="s">
        <v>465</v>
      </c>
      <c r="E855" s="31" t="s">
        <v>421</v>
      </c>
      <c r="F855" s="31" t="s">
        <v>698</v>
      </c>
      <c r="G855" s="31" t="s">
        <v>447</v>
      </c>
      <c r="H855" s="28">
        <v>444.1</v>
      </c>
      <c r="I855" s="28">
        <v>444.1</v>
      </c>
      <c r="J855" s="28">
        <v>444.1</v>
      </c>
      <c r="K855" s="45">
        <f t="shared" si="144"/>
        <v>100</v>
      </c>
      <c r="M855" s="33">
        <f t="shared" si="146"/>
        <v>0</v>
      </c>
      <c r="N855" s="33">
        <f t="shared" si="147"/>
        <v>0</v>
      </c>
    </row>
    <row r="856" spans="1:14" s="5" customFormat="1" ht="18.75">
      <c r="A856" s="29"/>
      <c r="B856" s="30" t="s">
        <v>145</v>
      </c>
      <c r="C856" s="31" t="s">
        <v>21</v>
      </c>
      <c r="D856" s="31" t="s">
        <v>465</v>
      </c>
      <c r="E856" s="31" t="s">
        <v>421</v>
      </c>
      <c r="F856" s="31" t="s">
        <v>699</v>
      </c>
      <c r="G856" s="31"/>
      <c r="H856" s="28">
        <f>H857</f>
        <v>7201.3</v>
      </c>
      <c r="I856" s="28">
        <f>I857</f>
        <v>7201.3</v>
      </c>
      <c r="J856" s="28">
        <f>J857</f>
        <v>7200.4</v>
      </c>
      <c r="K856" s="45">
        <f t="shared" si="144"/>
        <v>99.98750225653701</v>
      </c>
      <c r="M856" s="33">
        <f t="shared" si="146"/>
        <v>0.9000000000005457</v>
      </c>
      <c r="N856" s="33">
        <f t="shared" si="147"/>
        <v>0</v>
      </c>
    </row>
    <row r="857" spans="1:14" s="5" customFormat="1" ht="37.5" customHeight="1">
      <c r="A857" s="29"/>
      <c r="B857" s="30" t="s">
        <v>623</v>
      </c>
      <c r="C857" s="31" t="s">
        <v>21</v>
      </c>
      <c r="D857" s="31" t="s">
        <v>465</v>
      </c>
      <c r="E857" s="31" t="s">
        <v>421</v>
      </c>
      <c r="F857" s="31" t="s">
        <v>699</v>
      </c>
      <c r="G857" s="31" t="s">
        <v>447</v>
      </c>
      <c r="H857" s="28">
        <v>7201.3</v>
      </c>
      <c r="I857" s="28">
        <v>7201.3</v>
      </c>
      <c r="J857" s="28">
        <v>7200.4</v>
      </c>
      <c r="K857" s="45">
        <f t="shared" si="144"/>
        <v>99.98750225653701</v>
      </c>
      <c r="M857" s="33">
        <f t="shared" si="146"/>
        <v>0.9000000000005457</v>
      </c>
      <c r="N857" s="33">
        <f t="shared" si="147"/>
        <v>0</v>
      </c>
    </row>
    <row r="858" spans="1:14" s="5" customFormat="1" ht="18.75">
      <c r="A858" s="29"/>
      <c r="B858" s="30" t="s">
        <v>495</v>
      </c>
      <c r="C858" s="31" t="s">
        <v>21</v>
      </c>
      <c r="D858" s="31" t="s">
        <v>465</v>
      </c>
      <c r="E858" s="31" t="s">
        <v>421</v>
      </c>
      <c r="F858" s="31" t="s">
        <v>496</v>
      </c>
      <c r="G858" s="31"/>
      <c r="H858" s="28">
        <f>SUM(H859,H862)</f>
        <v>5815.700000000001</v>
      </c>
      <c r="I858" s="28">
        <f>SUM(I859,I862)</f>
        <v>5815.700000000001</v>
      </c>
      <c r="J858" s="28">
        <f>SUM(J859,J862)</f>
        <v>5790.900000000001</v>
      </c>
      <c r="K858" s="45">
        <f t="shared" si="144"/>
        <v>99.57356810014271</v>
      </c>
      <c r="M858" s="33">
        <f t="shared" si="146"/>
        <v>24.800000000000182</v>
      </c>
      <c r="N858" s="33">
        <f t="shared" si="147"/>
        <v>0</v>
      </c>
    </row>
    <row r="859" spans="1:14" s="5" customFormat="1" ht="69.75" customHeight="1">
      <c r="A859" s="29"/>
      <c r="B859" s="30" t="s">
        <v>668</v>
      </c>
      <c r="C859" s="31" t="s">
        <v>21</v>
      </c>
      <c r="D859" s="31" t="s">
        <v>465</v>
      </c>
      <c r="E859" s="31" t="s">
        <v>421</v>
      </c>
      <c r="F859" s="31" t="s">
        <v>669</v>
      </c>
      <c r="G859" s="31"/>
      <c r="H859" s="28">
        <f aca="true" t="shared" si="149" ref="H859:J860">H860</f>
        <v>1598.1</v>
      </c>
      <c r="I859" s="28">
        <f t="shared" si="149"/>
        <v>1598.1</v>
      </c>
      <c r="J859" s="28">
        <f t="shared" si="149"/>
        <v>1574.3</v>
      </c>
      <c r="K859" s="45">
        <f t="shared" si="144"/>
        <v>98.51073149364872</v>
      </c>
      <c r="M859" s="33">
        <f t="shared" si="146"/>
        <v>23.799999999999955</v>
      </c>
      <c r="N859" s="33">
        <f t="shared" si="147"/>
        <v>0</v>
      </c>
    </row>
    <row r="860" spans="1:14" s="5" customFormat="1" ht="51.75">
      <c r="A860" s="29"/>
      <c r="B860" s="30" t="s">
        <v>670</v>
      </c>
      <c r="C860" s="31" t="s">
        <v>21</v>
      </c>
      <c r="D860" s="31" t="s">
        <v>465</v>
      </c>
      <c r="E860" s="31" t="s">
        <v>421</v>
      </c>
      <c r="F860" s="31" t="s">
        <v>671</v>
      </c>
      <c r="G860" s="31"/>
      <c r="H860" s="28">
        <f t="shared" si="149"/>
        <v>1598.1</v>
      </c>
      <c r="I860" s="28">
        <f t="shared" si="149"/>
        <v>1598.1</v>
      </c>
      <c r="J860" s="28">
        <f t="shared" si="149"/>
        <v>1574.3</v>
      </c>
      <c r="K860" s="45">
        <f t="shared" si="144"/>
        <v>98.51073149364872</v>
      </c>
      <c r="M860" s="33">
        <f t="shared" si="146"/>
        <v>23.799999999999955</v>
      </c>
      <c r="N860" s="33">
        <f t="shared" si="147"/>
        <v>0</v>
      </c>
    </row>
    <row r="861" spans="1:14" s="5" customFormat="1" ht="18.75">
      <c r="A861" s="29"/>
      <c r="B861" s="30" t="s">
        <v>441</v>
      </c>
      <c r="C861" s="31" t="s">
        <v>21</v>
      </c>
      <c r="D861" s="31" t="s">
        <v>465</v>
      </c>
      <c r="E861" s="31" t="s">
        <v>421</v>
      </c>
      <c r="F861" s="31" t="s">
        <v>671</v>
      </c>
      <c r="G861" s="31" t="s">
        <v>442</v>
      </c>
      <c r="H861" s="28">
        <v>1598.1</v>
      </c>
      <c r="I861" s="28">
        <v>1598.1</v>
      </c>
      <c r="J861" s="28">
        <v>1574.3</v>
      </c>
      <c r="K861" s="45">
        <f t="shared" si="144"/>
        <v>98.51073149364872</v>
      </c>
      <c r="M861" s="33">
        <f t="shared" si="146"/>
        <v>23.799999999999955</v>
      </c>
      <c r="N861" s="33">
        <f t="shared" si="147"/>
        <v>0</v>
      </c>
    </row>
    <row r="862" spans="1:14" s="5" customFormat="1" ht="34.5">
      <c r="A862" s="29"/>
      <c r="B862" s="30" t="s">
        <v>83</v>
      </c>
      <c r="C862" s="31" t="s">
        <v>21</v>
      </c>
      <c r="D862" s="31" t="s">
        <v>465</v>
      </c>
      <c r="E862" s="31" t="s">
        <v>421</v>
      </c>
      <c r="F862" s="31" t="s">
        <v>66</v>
      </c>
      <c r="G862" s="31"/>
      <c r="H862" s="28">
        <f aca="true" t="shared" si="150" ref="H862:J863">H863</f>
        <v>4217.6</v>
      </c>
      <c r="I862" s="28">
        <f t="shared" si="150"/>
        <v>4217.6</v>
      </c>
      <c r="J862" s="28">
        <f t="shared" si="150"/>
        <v>4216.6</v>
      </c>
      <c r="K862" s="45">
        <f t="shared" si="144"/>
        <v>99.97628983308043</v>
      </c>
      <c r="M862" s="33">
        <f t="shared" si="146"/>
        <v>1</v>
      </c>
      <c r="N862" s="33">
        <f t="shared" si="147"/>
        <v>0</v>
      </c>
    </row>
    <row r="863" spans="1:14" s="5" customFormat="1" ht="51.75">
      <c r="A863" s="29"/>
      <c r="B863" s="30" t="s">
        <v>489</v>
      </c>
      <c r="C863" s="31" t="s">
        <v>21</v>
      </c>
      <c r="D863" s="31" t="s">
        <v>465</v>
      </c>
      <c r="E863" s="31" t="s">
        <v>421</v>
      </c>
      <c r="F863" s="31" t="s">
        <v>67</v>
      </c>
      <c r="G863" s="31"/>
      <c r="H863" s="28">
        <f t="shared" si="150"/>
        <v>4217.6</v>
      </c>
      <c r="I863" s="28">
        <f t="shared" si="150"/>
        <v>4217.6</v>
      </c>
      <c r="J863" s="28">
        <f t="shared" si="150"/>
        <v>4216.6</v>
      </c>
      <c r="K863" s="45">
        <f t="shared" si="144"/>
        <v>99.97628983308043</v>
      </c>
      <c r="M863" s="33">
        <f t="shared" si="146"/>
        <v>1</v>
      </c>
      <c r="N863" s="33">
        <f t="shared" si="147"/>
        <v>0</v>
      </c>
    </row>
    <row r="864" spans="1:14" s="5" customFormat="1" ht="18.75">
      <c r="A864" s="29"/>
      <c r="B864" s="30" t="s">
        <v>441</v>
      </c>
      <c r="C864" s="31" t="s">
        <v>21</v>
      </c>
      <c r="D864" s="31" t="s">
        <v>465</v>
      </c>
      <c r="E864" s="31" t="s">
        <v>421</v>
      </c>
      <c r="F864" s="31" t="s">
        <v>67</v>
      </c>
      <c r="G864" s="31" t="s">
        <v>442</v>
      </c>
      <c r="H864" s="28">
        <v>4217.6</v>
      </c>
      <c r="I864" s="28">
        <v>4217.6</v>
      </c>
      <c r="J864" s="28">
        <v>4216.6</v>
      </c>
      <c r="K864" s="45">
        <f t="shared" si="144"/>
        <v>99.97628983308043</v>
      </c>
      <c r="M864" s="33">
        <f t="shared" si="146"/>
        <v>1</v>
      </c>
      <c r="N864" s="33">
        <f t="shared" si="147"/>
        <v>0</v>
      </c>
    </row>
    <row r="865" spans="1:14" s="5" customFormat="1" ht="19.5" customHeight="1">
      <c r="A865" s="29"/>
      <c r="B865" s="30" t="s">
        <v>502</v>
      </c>
      <c r="C865" s="31" t="s">
        <v>21</v>
      </c>
      <c r="D865" s="31" t="s">
        <v>465</v>
      </c>
      <c r="E865" s="31" t="s">
        <v>421</v>
      </c>
      <c r="F865" s="31" t="s">
        <v>503</v>
      </c>
      <c r="G865" s="31"/>
      <c r="H865" s="28">
        <f>SUM(H866,H871,H874)</f>
        <v>1334.3</v>
      </c>
      <c r="I865" s="28">
        <f>SUM(I866,I871,I874)</f>
        <v>1334.3</v>
      </c>
      <c r="J865" s="28">
        <f>SUM(J866,J871,J874)</f>
        <v>1001.7</v>
      </c>
      <c r="K865" s="45">
        <f t="shared" si="144"/>
        <v>75.07307202278348</v>
      </c>
      <c r="M865" s="33">
        <f t="shared" si="146"/>
        <v>332.5999999999999</v>
      </c>
      <c r="N865" s="33">
        <f t="shared" si="147"/>
        <v>0</v>
      </c>
    </row>
    <row r="866" spans="1:14" s="5" customFormat="1" ht="51.75">
      <c r="A866" s="29"/>
      <c r="B866" s="30" t="s">
        <v>706</v>
      </c>
      <c r="C866" s="31" t="s">
        <v>21</v>
      </c>
      <c r="D866" s="31" t="s">
        <v>465</v>
      </c>
      <c r="E866" s="31" t="s">
        <v>421</v>
      </c>
      <c r="F866" s="31" t="s">
        <v>53</v>
      </c>
      <c r="G866" s="31"/>
      <c r="H866" s="28">
        <f>SUM(H867,H869)</f>
        <v>974.1</v>
      </c>
      <c r="I866" s="28">
        <f>SUM(I867,I869)</f>
        <v>974.1</v>
      </c>
      <c r="J866" s="28">
        <f>SUM(J867,J869)</f>
        <v>867.4</v>
      </c>
      <c r="K866" s="45">
        <f t="shared" si="144"/>
        <v>89.04629914793142</v>
      </c>
      <c r="M866" s="33">
        <f t="shared" si="146"/>
        <v>106.70000000000005</v>
      </c>
      <c r="N866" s="33">
        <f t="shared" si="147"/>
        <v>0</v>
      </c>
    </row>
    <row r="867" spans="1:14" s="5" customFormat="1" ht="54" customHeight="1">
      <c r="A867" s="29"/>
      <c r="B867" s="30" t="s">
        <v>488</v>
      </c>
      <c r="C867" s="31" t="s">
        <v>21</v>
      </c>
      <c r="D867" s="31" t="s">
        <v>465</v>
      </c>
      <c r="E867" s="31" t="s">
        <v>421</v>
      </c>
      <c r="F867" s="31" t="s">
        <v>400</v>
      </c>
      <c r="G867" s="31"/>
      <c r="H867" s="28">
        <f>H868</f>
        <v>839.1</v>
      </c>
      <c r="I867" s="28">
        <f>I868</f>
        <v>839.1</v>
      </c>
      <c r="J867" s="28">
        <f>J868</f>
        <v>754.3</v>
      </c>
      <c r="K867" s="45">
        <f t="shared" si="144"/>
        <v>89.89393397687999</v>
      </c>
      <c r="M867" s="33">
        <f t="shared" si="146"/>
        <v>84.80000000000007</v>
      </c>
      <c r="N867" s="33">
        <f t="shared" si="147"/>
        <v>0</v>
      </c>
    </row>
    <row r="868" spans="1:14" s="5" customFormat="1" ht="35.25" customHeight="1">
      <c r="A868" s="29"/>
      <c r="B868" s="30" t="s">
        <v>623</v>
      </c>
      <c r="C868" s="31" t="s">
        <v>21</v>
      </c>
      <c r="D868" s="31" t="s">
        <v>465</v>
      </c>
      <c r="E868" s="31" t="s">
        <v>421</v>
      </c>
      <c r="F868" s="31" t="s">
        <v>400</v>
      </c>
      <c r="G868" s="31" t="s">
        <v>447</v>
      </c>
      <c r="H868" s="28">
        <v>839.1</v>
      </c>
      <c r="I868" s="28">
        <v>839.1</v>
      </c>
      <c r="J868" s="28">
        <v>754.3</v>
      </c>
      <c r="K868" s="45">
        <f t="shared" si="144"/>
        <v>89.89393397687999</v>
      </c>
      <c r="M868" s="33">
        <f t="shared" si="146"/>
        <v>84.80000000000007</v>
      </c>
      <c r="N868" s="33">
        <f t="shared" si="147"/>
        <v>0</v>
      </c>
    </row>
    <row r="869" spans="1:14" s="5" customFormat="1" ht="18.75">
      <c r="A869" s="29"/>
      <c r="B869" s="30" t="s">
        <v>700</v>
      </c>
      <c r="C869" s="31" t="s">
        <v>21</v>
      </c>
      <c r="D869" s="31" t="s">
        <v>465</v>
      </c>
      <c r="E869" s="31" t="s">
        <v>421</v>
      </c>
      <c r="F869" s="31" t="s">
        <v>401</v>
      </c>
      <c r="G869" s="31"/>
      <c r="H869" s="28">
        <f>H870</f>
        <v>135</v>
      </c>
      <c r="I869" s="28">
        <f>I870</f>
        <v>135</v>
      </c>
      <c r="J869" s="28">
        <f>J870</f>
        <v>113.1</v>
      </c>
      <c r="K869" s="45">
        <f t="shared" si="144"/>
        <v>83.77777777777777</v>
      </c>
      <c r="M869" s="33">
        <f t="shared" si="146"/>
        <v>21.900000000000006</v>
      </c>
      <c r="N869" s="33">
        <f t="shared" si="147"/>
        <v>0</v>
      </c>
    </row>
    <row r="870" spans="1:14" s="5" customFormat="1" ht="35.25" customHeight="1">
      <c r="A870" s="29"/>
      <c r="B870" s="30" t="s">
        <v>623</v>
      </c>
      <c r="C870" s="31" t="s">
        <v>21</v>
      </c>
      <c r="D870" s="31" t="s">
        <v>465</v>
      </c>
      <c r="E870" s="31" t="s">
        <v>421</v>
      </c>
      <c r="F870" s="31" t="s">
        <v>401</v>
      </c>
      <c r="G870" s="31" t="s">
        <v>447</v>
      </c>
      <c r="H870" s="28">
        <v>135</v>
      </c>
      <c r="I870" s="28">
        <v>135</v>
      </c>
      <c r="J870" s="28">
        <v>113.1</v>
      </c>
      <c r="K870" s="45">
        <f t="shared" si="144"/>
        <v>83.77777777777777</v>
      </c>
      <c r="M870" s="33">
        <f t="shared" si="146"/>
        <v>21.900000000000006</v>
      </c>
      <c r="N870" s="33">
        <f t="shared" si="147"/>
        <v>0</v>
      </c>
    </row>
    <row r="871" spans="1:14" s="5" customFormat="1" ht="105.75" customHeight="1">
      <c r="A871" s="29"/>
      <c r="B871" s="34" t="s">
        <v>701</v>
      </c>
      <c r="C871" s="31" t="s">
        <v>21</v>
      </c>
      <c r="D871" s="31" t="s">
        <v>465</v>
      </c>
      <c r="E871" s="31" t="s">
        <v>421</v>
      </c>
      <c r="F871" s="31" t="s">
        <v>365</v>
      </c>
      <c r="G871" s="31"/>
      <c r="H871" s="28">
        <f aca="true" t="shared" si="151" ref="H871:J872">H872</f>
        <v>160.2</v>
      </c>
      <c r="I871" s="28">
        <f t="shared" si="151"/>
        <v>160.2</v>
      </c>
      <c r="J871" s="28">
        <f t="shared" si="151"/>
        <v>134.3</v>
      </c>
      <c r="K871" s="45">
        <f t="shared" si="144"/>
        <v>83.832709113608</v>
      </c>
      <c r="M871" s="33">
        <f t="shared" si="146"/>
        <v>25.899999999999977</v>
      </c>
      <c r="N871" s="33">
        <f t="shared" si="147"/>
        <v>0</v>
      </c>
    </row>
    <row r="872" spans="1:14" s="5" customFormat="1" ht="140.25" customHeight="1">
      <c r="A872" s="29"/>
      <c r="B872" s="34" t="s">
        <v>38</v>
      </c>
      <c r="C872" s="31" t="s">
        <v>21</v>
      </c>
      <c r="D872" s="31" t="s">
        <v>465</v>
      </c>
      <c r="E872" s="31" t="s">
        <v>421</v>
      </c>
      <c r="F872" s="31" t="s">
        <v>37</v>
      </c>
      <c r="G872" s="31"/>
      <c r="H872" s="28">
        <f t="shared" si="151"/>
        <v>160.2</v>
      </c>
      <c r="I872" s="28">
        <f t="shared" si="151"/>
        <v>160.2</v>
      </c>
      <c r="J872" s="28">
        <f t="shared" si="151"/>
        <v>134.3</v>
      </c>
      <c r="K872" s="45">
        <f t="shared" si="144"/>
        <v>83.832709113608</v>
      </c>
      <c r="M872" s="33">
        <f t="shared" si="146"/>
        <v>25.899999999999977</v>
      </c>
      <c r="N872" s="33">
        <f t="shared" si="147"/>
        <v>0</v>
      </c>
    </row>
    <row r="873" spans="1:14" s="5" customFormat="1" ht="36" customHeight="1">
      <c r="A873" s="29"/>
      <c r="B873" s="30" t="s">
        <v>623</v>
      </c>
      <c r="C873" s="31" t="s">
        <v>21</v>
      </c>
      <c r="D873" s="31" t="s">
        <v>465</v>
      </c>
      <c r="E873" s="31" t="s">
        <v>421</v>
      </c>
      <c r="F873" s="31" t="s">
        <v>37</v>
      </c>
      <c r="G873" s="31" t="s">
        <v>447</v>
      </c>
      <c r="H873" s="28">
        <v>160.2</v>
      </c>
      <c r="I873" s="28">
        <v>160.2</v>
      </c>
      <c r="J873" s="28">
        <v>134.3</v>
      </c>
      <c r="K873" s="45">
        <f t="shared" si="144"/>
        <v>83.832709113608</v>
      </c>
      <c r="M873" s="33">
        <f t="shared" si="146"/>
        <v>25.899999999999977</v>
      </c>
      <c r="N873" s="33">
        <f t="shared" si="147"/>
        <v>0</v>
      </c>
    </row>
    <row r="874" spans="1:14" s="5" customFormat="1" ht="36" customHeight="1">
      <c r="A874" s="29"/>
      <c r="B874" s="30" t="s">
        <v>252</v>
      </c>
      <c r="C874" s="31" t="s">
        <v>21</v>
      </c>
      <c r="D874" s="31" t="s">
        <v>465</v>
      </c>
      <c r="E874" s="31" t="s">
        <v>421</v>
      </c>
      <c r="F874" s="31" t="s">
        <v>253</v>
      </c>
      <c r="G874" s="31"/>
      <c r="H874" s="28">
        <f>H875</f>
        <v>200</v>
      </c>
      <c r="I874" s="28">
        <f>I875</f>
        <v>200</v>
      </c>
      <c r="J874" s="28">
        <f>J875</f>
        <v>0</v>
      </c>
      <c r="K874" s="45">
        <f t="shared" si="144"/>
        <v>0</v>
      </c>
      <c r="M874" s="33">
        <f t="shared" si="146"/>
        <v>200</v>
      </c>
      <c r="N874" s="33">
        <f t="shared" si="147"/>
        <v>0</v>
      </c>
    </row>
    <row r="875" spans="1:14" s="5" customFormat="1" ht="36" customHeight="1">
      <c r="A875" s="29"/>
      <c r="B875" s="30" t="s">
        <v>623</v>
      </c>
      <c r="C875" s="31" t="s">
        <v>21</v>
      </c>
      <c r="D875" s="31" t="s">
        <v>465</v>
      </c>
      <c r="E875" s="31" t="s">
        <v>421</v>
      </c>
      <c r="F875" s="31" t="s">
        <v>253</v>
      </c>
      <c r="G875" s="31" t="s">
        <v>447</v>
      </c>
      <c r="H875" s="28">
        <v>200</v>
      </c>
      <c r="I875" s="28">
        <v>200</v>
      </c>
      <c r="J875" s="28">
        <v>0</v>
      </c>
      <c r="K875" s="45">
        <f t="shared" si="144"/>
        <v>0</v>
      </c>
      <c r="M875" s="33">
        <f t="shared" si="146"/>
        <v>200</v>
      </c>
      <c r="N875" s="33">
        <f t="shared" si="147"/>
        <v>0</v>
      </c>
    </row>
    <row r="876" spans="1:14" s="5" customFormat="1" ht="18.75" customHeight="1">
      <c r="A876" s="29"/>
      <c r="B876" s="30" t="s">
        <v>111</v>
      </c>
      <c r="C876" s="31" t="s">
        <v>21</v>
      </c>
      <c r="D876" s="31" t="s">
        <v>465</v>
      </c>
      <c r="E876" s="31" t="s">
        <v>421</v>
      </c>
      <c r="F876" s="31" t="s">
        <v>479</v>
      </c>
      <c r="G876" s="31"/>
      <c r="H876" s="28">
        <f aca="true" t="shared" si="152" ref="H876:J878">H877</f>
        <v>1600</v>
      </c>
      <c r="I876" s="28">
        <f t="shared" si="152"/>
        <v>1600</v>
      </c>
      <c r="J876" s="28">
        <f t="shared" si="152"/>
        <v>1600</v>
      </c>
      <c r="K876" s="45">
        <f t="shared" si="144"/>
        <v>100</v>
      </c>
      <c r="M876" s="33">
        <f t="shared" si="146"/>
        <v>0</v>
      </c>
      <c r="N876" s="33">
        <f t="shared" si="147"/>
        <v>0</v>
      </c>
    </row>
    <row r="877" spans="1:14" s="5" customFormat="1" ht="34.5">
      <c r="A877" s="29"/>
      <c r="B877" s="30" t="s">
        <v>40</v>
      </c>
      <c r="C877" s="31" t="s">
        <v>21</v>
      </c>
      <c r="D877" s="31" t="s">
        <v>465</v>
      </c>
      <c r="E877" s="31" t="s">
        <v>421</v>
      </c>
      <c r="F877" s="31" t="s">
        <v>335</v>
      </c>
      <c r="G877" s="31"/>
      <c r="H877" s="28">
        <f t="shared" si="152"/>
        <v>1600</v>
      </c>
      <c r="I877" s="28">
        <f t="shared" si="152"/>
        <v>1600</v>
      </c>
      <c r="J877" s="28">
        <f t="shared" si="152"/>
        <v>1600</v>
      </c>
      <c r="K877" s="45">
        <f t="shared" si="144"/>
        <v>100</v>
      </c>
      <c r="M877" s="33">
        <f t="shared" si="146"/>
        <v>0</v>
      </c>
      <c r="N877" s="33">
        <f t="shared" si="147"/>
        <v>0</v>
      </c>
    </row>
    <row r="878" spans="1:14" s="5" customFormat="1" ht="51.75">
      <c r="A878" s="29"/>
      <c r="B878" s="30" t="s">
        <v>489</v>
      </c>
      <c r="C878" s="31" t="s">
        <v>21</v>
      </c>
      <c r="D878" s="31" t="s">
        <v>465</v>
      </c>
      <c r="E878" s="31" t="s">
        <v>421</v>
      </c>
      <c r="F878" s="31" t="s">
        <v>702</v>
      </c>
      <c r="G878" s="31"/>
      <c r="H878" s="28">
        <f t="shared" si="152"/>
        <v>1600</v>
      </c>
      <c r="I878" s="28">
        <f t="shared" si="152"/>
        <v>1600</v>
      </c>
      <c r="J878" s="28">
        <f t="shared" si="152"/>
        <v>1600</v>
      </c>
      <c r="K878" s="45">
        <f t="shared" si="144"/>
        <v>100</v>
      </c>
      <c r="M878" s="33">
        <f t="shared" si="146"/>
        <v>0</v>
      </c>
      <c r="N878" s="33">
        <f t="shared" si="147"/>
        <v>0</v>
      </c>
    </row>
    <row r="879" spans="1:14" s="5" customFormat="1" ht="18.75">
      <c r="A879" s="29"/>
      <c r="B879" s="30" t="s">
        <v>441</v>
      </c>
      <c r="C879" s="31" t="s">
        <v>21</v>
      </c>
      <c r="D879" s="31" t="s">
        <v>465</v>
      </c>
      <c r="E879" s="31" t="s">
        <v>421</v>
      </c>
      <c r="F879" s="31" t="s">
        <v>702</v>
      </c>
      <c r="G879" s="31" t="s">
        <v>442</v>
      </c>
      <c r="H879" s="28">
        <v>1600</v>
      </c>
      <c r="I879" s="28">
        <v>1600</v>
      </c>
      <c r="J879" s="28">
        <v>1600</v>
      </c>
      <c r="K879" s="45">
        <f t="shared" si="144"/>
        <v>100</v>
      </c>
      <c r="M879" s="33">
        <f t="shared" si="146"/>
        <v>0</v>
      </c>
      <c r="N879" s="33">
        <f t="shared" si="147"/>
        <v>0</v>
      </c>
    </row>
    <row r="880" spans="1:14" s="5" customFormat="1" ht="18.75">
      <c r="A880" s="29"/>
      <c r="B880" s="30" t="s">
        <v>54</v>
      </c>
      <c r="C880" s="31" t="s">
        <v>21</v>
      </c>
      <c r="D880" s="31" t="s">
        <v>465</v>
      </c>
      <c r="E880" s="31" t="s">
        <v>419</v>
      </c>
      <c r="F880" s="31"/>
      <c r="G880" s="31"/>
      <c r="H880" s="28">
        <f>SUM(H881,H885,H889)</f>
        <v>817.1</v>
      </c>
      <c r="I880" s="28">
        <f>SUM(I881,I885,I889)</f>
        <v>817.1</v>
      </c>
      <c r="J880" s="28">
        <f>SUM(J881,J885,J889)</f>
        <v>817.1</v>
      </c>
      <c r="K880" s="45">
        <f t="shared" si="144"/>
        <v>100</v>
      </c>
      <c r="M880" s="33">
        <f t="shared" si="146"/>
        <v>0</v>
      </c>
      <c r="N880" s="33">
        <f t="shared" si="147"/>
        <v>0</v>
      </c>
    </row>
    <row r="881" spans="1:14" s="5" customFormat="1" ht="18.75">
      <c r="A881" s="29"/>
      <c r="B881" s="30" t="s">
        <v>41</v>
      </c>
      <c r="C881" s="31" t="s">
        <v>21</v>
      </c>
      <c r="D881" s="31" t="s">
        <v>465</v>
      </c>
      <c r="E881" s="31" t="s">
        <v>419</v>
      </c>
      <c r="F881" s="31" t="s">
        <v>42</v>
      </c>
      <c r="G881" s="31"/>
      <c r="H881" s="28">
        <f aca="true" t="shared" si="153" ref="H881:J883">H882</f>
        <v>337.8</v>
      </c>
      <c r="I881" s="28">
        <f t="shared" si="153"/>
        <v>337.8</v>
      </c>
      <c r="J881" s="28">
        <f t="shared" si="153"/>
        <v>337.8</v>
      </c>
      <c r="K881" s="45">
        <f t="shared" si="144"/>
        <v>100</v>
      </c>
      <c r="M881" s="33">
        <f t="shared" si="146"/>
        <v>0</v>
      </c>
      <c r="N881" s="33">
        <f t="shared" si="147"/>
        <v>0</v>
      </c>
    </row>
    <row r="882" spans="1:14" s="5" customFormat="1" ht="18.75">
      <c r="A882" s="29"/>
      <c r="B882" s="30" t="s">
        <v>445</v>
      </c>
      <c r="C882" s="31" t="s">
        <v>21</v>
      </c>
      <c r="D882" s="31" t="s">
        <v>465</v>
      </c>
      <c r="E882" s="31" t="s">
        <v>419</v>
      </c>
      <c r="F882" s="31" t="s">
        <v>43</v>
      </c>
      <c r="G882" s="31"/>
      <c r="H882" s="28">
        <f t="shared" si="153"/>
        <v>337.8</v>
      </c>
      <c r="I882" s="28">
        <f t="shared" si="153"/>
        <v>337.8</v>
      </c>
      <c r="J882" s="28">
        <f t="shared" si="153"/>
        <v>337.8</v>
      </c>
      <c r="K882" s="45">
        <f t="shared" si="144"/>
        <v>100</v>
      </c>
      <c r="M882" s="33">
        <f t="shared" si="146"/>
        <v>0</v>
      </c>
      <c r="N882" s="33">
        <f t="shared" si="147"/>
        <v>0</v>
      </c>
    </row>
    <row r="883" spans="1:14" s="5" customFormat="1" ht="34.5">
      <c r="A883" s="29"/>
      <c r="B883" s="30" t="s">
        <v>305</v>
      </c>
      <c r="C883" s="31" t="s">
        <v>21</v>
      </c>
      <c r="D883" s="31" t="s">
        <v>465</v>
      </c>
      <c r="E883" s="31" t="s">
        <v>419</v>
      </c>
      <c r="F883" s="31" t="s">
        <v>688</v>
      </c>
      <c r="G883" s="31"/>
      <c r="H883" s="28">
        <f t="shared" si="153"/>
        <v>337.8</v>
      </c>
      <c r="I883" s="28">
        <f t="shared" si="153"/>
        <v>337.8</v>
      </c>
      <c r="J883" s="28">
        <f t="shared" si="153"/>
        <v>337.8</v>
      </c>
      <c r="K883" s="45">
        <f t="shared" si="144"/>
        <v>100</v>
      </c>
      <c r="M883" s="33">
        <f t="shared" si="146"/>
        <v>0</v>
      </c>
      <c r="N883" s="33">
        <f t="shared" si="147"/>
        <v>0</v>
      </c>
    </row>
    <row r="884" spans="1:14" s="5" customFormat="1" ht="36.75" customHeight="1">
      <c r="A884" s="29"/>
      <c r="B884" s="30" t="s">
        <v>623</v>
      </c>
      <c r="C884" s="31" t="s">
        <v>21</v>
      </c>
      <c r="D884" s="31" t="s">
        <v>465</v>
      </c>
      <c r="E884" s="31" t="s">
        <v>419</v>
      </c>
      <c r="F884" s="31" t="s">
        <v>688</v>
      </c>
      <c r="G884" s="31" t="s">
        <v>447</v>
      </c>
      <c r="H884" s="28">
        <v>337.8</v>
      </c>
      <c r="I884" s="28">
        <v>337.8</v>
      </c>
      <c r="J884" s="28">
        <v>337.8</v>
      </c>
      <c r="K884" s="45">
        <f t="shared" si="144"/>
        <v>100</v>
      </c>
      <c r="M884" s="33">
        <f t="shared" si="146"/>
        <v>0</v>
      </c>
      <c r="N884" s="33">
        <f t="shared" si="147"/>
        <v>0</v>
      </c>
    </row>
    <row r="885" spans="1:14" s="5" customFormat="1" ht="21" customHeight="1">
      <c r="A885" s="29"/>
      <c r="B885" s="30" t="s">
        <v>44</v>
      </c>
      <c r="C885" s="31" t="s">
        <v>21</v>
      </c>
      <c r="D885" s="31" t="s">
        <v>465</v>
      </c>
      <c r="E885" s="31" t="s">
        <v>419</v>
      </c>
      <c r="F885" s="31" t="s">
        <v>45</v>
      </c>
      <c r="G885" s="31"/>
      <c r="H885" s="28">
        <f aca="true" t="shared" si="154" ref="H885:J887">H886</f>
        <v>123</v>
      </c>
      <c r="I885" s="28">
        <f t="shared" si="154"/>
        <v>123</v>
      </c>
      <c r="J885" s="28">
        <f t="shared" si="154"/>
        <v>123</v>
      </c>
      <c r="K885" s="45">
        <f t="shared" si="144"/>
        <v>100</v>
      </c>
      <c r="M885" s="33">
        <f t="shared" si="146"/>
        <v>0</v>
      </c>
      <c r="N885" s="33">
        <f t="shared" si="147"/>
        <v>0</v>
      </c>
    </row>
    <row r="886" spans="1:14" s="5" customFormat="1" ht="18.75">
      <c r="A886" s="29"/>
      <c r="B886" s="30" t="s">
        <v>445</v>
      </c>
      <c r="C886" s="31" t="s">
        <v>21</v>
      </c>
      <c r="D886" s="31" t="s">
        <v>465</v>
      </c>
      <c r="E886" s="31" t="s">
        <v>419</v>
      </c>
      <c r="F886" s="31" t="s">
        <v>46</v>
      </c>
      <c r="G886" s="31"/>
      <c r="H886" s="28">
        <f t="shared" si="154"/>
        <v>123</v>
      </c>
      <c r="I886" s="28">
        <f t="shared" si="154"/>
        <v>123</v>
      </c>
      <c r="J886" s="28">
        <f t="shared" si="154"/>
        <v>123</v>
      </c>
      <c r="K886" s="45">
        <f t="shared" si="144"/>
        <v>100</v>
      </c>
      <c r="M886" s="33">
        <f t="shared" si="146"/>
        <v>0</v>
      </c>
      <c r="N886" s="33">
        <f t="shared" si="147"/>
        <v>0</v>
      </c>
    </row>
    <row r="887" spans="1:14" s="5" customFormat="1" ht="34.5">
      <c r="A887" s="29"/>
      <c r="B887" s="30" t="s">
        <v>305</v>
      </c>
      <c r="C887" s="31" t="s">
        <v>21</v>
      </c>
      <c r="D887" s="31" t="s">
        <v>465</v>
      </c>
      <c r="E887" s="31" t="s">
        <v>419</v>
      </c>
      <c r="F887" s="31" t="s">
        <v>691</v>
      </c>
      <c r="G887" s="31"/>
      <c r="H887" s="28">
        <f t="shared" si="154"/>
        <v>123</v>
      </c>
      <c r="I887" s="28">
        <f t="shared" si="154"/>
        <v>123</v>
      </c>
      <c r="J887" s="28">
        <f t="shared" si="154"/>
        <v>123</v>
      </c>
      <c r="K887" s="45">
        <f t="shared" si="144"/>
        <v>100</v>
      </c>
      <c r="M887" s="33">
        <f t="shared" si="146"/>
        <v>0</v>
      </c>
      <c r="N887" s="33">
        <f t="shared" si="147"/>
        <v>0</v>
      </c>
    </row>
    <row r="888" spans="1:14" s="5" customFormat="1" ht="34.5" customHeight="1">
      <c r="A888" s="29"/>
      <c r="B888" s="30" t="s">
        <v>623</v>
      </c>
      <c r="C888" s="31" t="s">
        <v>21</v>
      </c>
      <c r="D888" s="31" t="s">
        <v>465</v>
      </c>
      <c r="E888" s="31" t="s">
        <v>419</v>
      </c>
      <c r="F888" s="31" t="s">
        <v>691</v>
      </c>
      <c r="G888" s="31" t="s">
        <v>447</v>
      </c>
      <c r="H888" s="28">
        <v>123</v>
      </c>
      <c r="I888" s="28">
        <v>123</v>
      </c>
      <c r="J888" s="28">
        <v>123</v>
      </c>
      <c r="K888" s="45">
        <f t="shared" si="144"/>
        <v>100</v>
      </c>
      <c r="M888" s="33">
        <f t="shared" si="146"/>
        <v>0</v>
      </c>
      <c r="N888" s="33">
        <f t="shared" si="147"/>
        <v>0</v>
      </c>
    </row>
    <row r="889" spans="1:14" s="5" customFormat="1" ht="18.75">
      <c r="A889" s="29"/>
      <c r="B889" s="30" t="s">
        <v>445</v>
      </c>
      <c r="C889" s="31" t="s">
        <v>21</v>
      </c>
      <c r="D889" s="31" t="s">
        <v>465</v>
      </c>
      <c r="E889" s="31" t="s">
        <v>419</v>
      </c>
      <c r="F889" s="31" t="s">
        <v>49</v>
      </c>
      <c r="G889" s="31"/>
      <c r="H889" s="28">
        <f aca="true" t="shared" si="155" ref="H889:J890">H890</f>
        <v>356.3</v>
      </c>
      <c r="I889" s="28">
        <f t="shared" si="155"/>
        <v>356.3</v>
      </c>
      <c r="J889" s="28">
        <f t="shared" si="155"/>
        <v>356.3</v>
      </c>
      <c r="K889" s="45">
        <f t="shared" si="144"/>
        <v>100</v>
      </c>
      <c r="M889" s="33">
        <f t="shared" si="146"/>
        <v>0</v>
      </c>
      <c r="N889" s="33">
        <f t="shared" si="147"/>
        <v>0</v>
      </c>
    </row>
    <row r="890" spans="1:14" s="5" customFormat="1" ht="34.5">
      <c r="A890" s="29"/>
      <c r="B890" s="30" t="s">
        <v>305</v>
      </c>
      <c r="C890" s="31" t="s">
        <v>21</v>
      </c>
      <c r="D890" s="31" t="s">
        <v>465</v>
      </c>
      <c r="E890" s="31" t="s">
        <v>419</v>
      </c>
      <c r="F890" s="31" t="s">
        <v>694</v>
      </c>
      <c r="G890" s="31"/>
      <c r="H890" s="28">
        <f t="shared" si="155"/>
        <v>356.3</v>
      </c>
      <c r="I890" s="28">
        <f t="shared" si="155"/>
        <v>356.3</v>
      </c>
      <c r="J890" s="28">
        <f t="shared" si="155"/>
        <v>356.3</v>
      </c>
      <c r="K890" s="45">
        <f t="shared" si="144"/>
        <v>100</v>
      </c>
      <c r="M890" s="33">
        <f t="shared" si="146"/>
        <v>0</v>
      </c>
      <c r="N890" s="33">
        <f t="shared" si="147"/>
        <v>0</v>
      </c>
    </row>
    <row r="891" spans="1:14" s="5" customFormat="1" ht="38.25" customHeight="1">
      <c r="A891" s="29"/>
      <c r="B891" s="30" t="s">
        <v>623</v>
      </c>
      <c r="C891" s="31" t="s">
        <v>21</v>
      </c>
      <c r="D891" s="31" t="s">
        <v>465</v>
      </c>
      <c r="E891" s="31" t="s">
        <v>419</v>
      </c>
      <c r="F891" s="31" t="s">
        <v>694</v>
      </c>
      <c r="G891" s="31" t="s">
        <v>447</v>
      </c>
      <c r="H891" s="28">
        <v>356.3</v>
      </c>
      <c r="I891" s="28">
        <v>356.3</v>
      </c>
      <c r="J891" s="28">
        <v>356.3</v>
      </c>
      <c r="K891" s="45">
        <f t="shared" si="144"/>
        <v>100</v>
      </c>
      <c r="M891" s="33">
        <f t="shared" si="146"/>
        <v>0</v>
      </c>
      <c r="N891" s="33">
        <f t="shared" si="147"/>
        <v>0</v>
      </c>
    </row>
    <row r="892" spans="1:14" s="5" customFormat="1" ht="18.75">
      <c r="A892" s="29"/>
      <c r="B892" s="30" t="s">
        <v>55</v>
      </c>
      <c r="C892" s="31" t="s">
        <v>21</v>
      </c>
      <c r="D892" s="31" t="s">
        <v>465</v>
      </c>
      <c r="E892" s="31" t="s">
        <v>431</v>
      </c>
      <c r="F892" s="31"/>
      <c r="G892" s="31"/>
      <c r="H892" s="28">
        <f>SUM(H893,H901,H905)</f>
        <v>65439.3</v>
      </c>
      <c r="I892" s="28">
        <f>SUM(I893,I901,I905)</f>
        <v>65439.3</v>
      </c>
      <c r="J892" s="28">
        <f>SUM(J893,J901,J905)</f>
        <v>63845.799999999996</v>
      </c>
      <c r="K892" s="45">
        <f t="shared" si="144"/>
        <v>97.56491894014758</v>
      </c>
      <c r="M892" s="33">
        <f t="shared" si="146"/>
        <v>1593.5000000000073</v>
      </c>
      <c r="N892" s="33">
        <f t="shared" si="147"/>
        <v>0</v>
      </c>
    </row>
    <row r="893" spans="1:14" s="5" customFormat="1" ht="18.75">
      <c r="A893" s="29"/>
      <c r="B893" s="30" t="s">
        <v>56</v>
      </c>
      <c r="C893" s="31" t="s">
        <v>21</v>
      </c>
      <c r="D893" s="31" t="s">
        <v>465</v>
      </c>
      <c r="E893" s="31" t="s">
        <v>431</v>
      </c>
      <c r="F893" s="31" t="s">
        <v>57</v>
      </c>
      <c r="G893" s="31"/>
      <c r="H893" s="28">
        <f aca="true" t="shared" si="156" ref="H893:J895">H894</f>
        <v>58323.100000000006</v>
      </c>
      <c r="I893" s="28">
        <f t="shared" si="156"/>
        <v>58323.100000000006</v>
      </c>
      <c r="J893" s="28">
        <f t="shared" si="156"/>
        <v>57748.4</v>
      </c>
      <c r="K893" s="45">
        <f t="shared" si="144"/>
        <v>99.01462713744638</v>
      </c>
      <c r="M893" s="33">
        <f t="shared" si="146"/>
        <v>574.7000000000044</v>
      </c>
      <c r="N893" s="33">
        <f t="shared" si="147"/>
        <v>0</v>
      </c>
    </row>
    <row r="894" spans="1:14" s="5" customFormat="1" ht="18.75">
      <c r="A894" s="29"/>
      <c r="B894" s="30" t="s">
        <v>445</v>
      </c>
      <c r="C894" s="31" t="s">
        <v>21</v>
      </c>
      <c r="D894" s="31" t="s">
        <v>465</v>
      </c>
      <c r="E894" s="31" t="s">
        <v>431</v>
      </c>
      <c r="F894" s="31" t="s">
        <v>58</v>
      </c>
      <c r="G894" s="31"/>
      <c r="H894" s="28">
        <f>SUM(H895,H897,H899)</f>
        <v>58323.100000000006</v>
      </c>
      <c r="I894" s="28">
        <f>SUM(I895,I897,I899)</f>
        <v>58323.100000000006</v>
      </c>
      <c r="J894" s="28">
        <f>SUM(J895,J897,J899)</f>
        <v>57748.4</v>
      </c>
      <c r="K894" s="45">
        <f t="shared" si="144"/>
        <v>99.01462713744638</v>
      </c>
      <c r="M894" s="33">
        <f t="shared" si="146"/>
        <v>574.7000000000044</v>
      </c>
      <c r="N894" s="33">
        <f t="shared" si="147"/>
        <v>0</v>
      </c>
    </row>
    <row r="895" spans="1:14" s="5" customFormat="1" ht="34.5">
      <c r="A895" s="29"/>
      <c r="B895" s="30" t="s">
        <v>305</v>
      </c>
      <c r="C895" s="31" t="s">
        <v>21</v>
      </c>
      <c r="D895" s="31" t="s">
        <v>465</v>
      </c>
      <c r="E895" s="31" t="s">
        <v>431</v>
      </c>
      <c r="F895" s="31" t="s">
        <v>703</v>
      </c>
      <c r="G895" s="31"/>
      <c r="H895" s="28">
        <f t="shared" si="156"/>
        <v>54548.4</v>
      </c>
      <c r="I895" s="28">
        <f t="shared" si="156"/>
        <v>54548.4</v>
      </c>
      <c r="J895" s="28">
        <f t="shared" si="156"/>
        <v>53973.7</v>
      </c>
      <c r="K895" s="45">
        <f aca="true" t="shared" si="157" ref="K895:K958">J895*100/I895</f>
        <v>98.94644022556115</v>
      </c>
      <c r="M895" s="33">
        <f t="shared" si="146"/>
        <v>574.7000000000044</v>
      </c>
      <c r="N895" s="33">
        <f t="shared" si="147"/>
        <v>0</v>
      </c>
    </row>
    <row r="896" spans="1:14" s="5" customFormat="1" ht="38.25" customHeight="1">
      <c r="A896" s="29"/>
      <c r="B896" s="30" t="s">
        <v>623</v>
      </c>
      <c r="C896" s="31" t="s">
        <v>21</v>
      </c>
      <c r="D896" s="31" t="s">
        <v>465</v>
      </c>
      <c r="E896" s="31" t="s">
        <v>431</v>
      </c>
      <c r="F896" s="31" t="s">
        <v>703</v>
      </c>
      <c r="G896" s="31" t="s">
        <v>447</v>
      </c>
      <c r="H896" s="28">
        <v>54548.4</v>
      </c>
      <c r="I896" s="28">
        <v>54548.4</v>
      </c>
      <c r="J896" s="28">
        <v>53973.7</v>
      </c>
      <c r="K896" s="45">
        <f t="shared" si="157"/>
        <v>98.94644022556115</v>
      </c>
      <c r="M896" s="33">
        <f t="shared" si="146"/>
        <v>574.7000000000044</v>
      </c>
      <c r="N896" s="33">
        <f t="shared" si="147"/>
        <v>0</v>
      </c>
    </row>
    <row r="897" spans="1:14" s="5" customFormat="1" ht="18.75">
      <c r="A897" s="29"/>
      <c r="B897" s="30" t="s">
        <v>139</v>
      </c>
      <c r="C897" s="31" t="s">
        <v>21</v>
      </c>
      <c r="D897" s="31" t="s">
        <v>465</v>
      </c>
      <c r="E897" s="31" t="s">
        <v>431</v>
      </c>
      <c r="F897" s="31" t="s">
        <v>704</v>
      </c>
      <c r="G897" s="31"/>
      <c r="H897" s="28">
        <f>H898</f>
        <v>3632.8</v>
      </c>
      <c r="I897" s="28">
        <f>I898</f>
        <v>3632.8</v>
      </c>
      <c r="J897" s="28">
        <f>J898</f>
        <v>3632.8</v>
      </c>
      <c r="K897" s="45">
        <f t="shared" si="157"/>
        <v>100</v>
      </c>
      <c r="M897" s="33">
        <f t="shared" si="146"/>
        <v>0</v>
      </c>
      <c r="N897" s="33">
        <f t="shared" si="147"/>
        <v>0</v>
      </c>
    </row>
    <row r="898" spans="1:14" s="5" customFormat="1" ht="35.25" customHeight="1">
      <c r="A898" s="29"/>
      <c r="B898" s="30" t="s">
        <v>623</v>
      </c>
      <c r="C898" s="31" t="s">
        <v>21</v>
      </c>
      <c r="D898" s="31" t="s">
        <v>465</v>
      </c>
      <c r="E898" s="31" t="s">
        <v>431</v>
      </c>
      <c r="F898" s="31" t="s">
        <v>704</v>
      </c>
      <c r="G898" s="31" t="s">
        <v>447</v>
      </c>
      <c r="H898" s="28">
        <v>3632.8</v>
      </c>
      <c r="I898" s="28">
        <v>3632.8</v>
      </c>
      <c r="J898" s="28">
        <v>3632.8</v>
      </c>
      <c r="K898" s="45">
        <f t="shared" si="157"/>
        <v>100</v>
      </c>
      <c r="M898" s="33">
        <f t="shared" si="146"/>
        <v>0</v>
      </c>
      <c r="N898" s="33">
        <f t="shared" si="147"/>
        <v>0</v>
      </c>
    </row>
    <row r="899" spans="1:14" s="5" customFormat="1" ht="18.75">
      <c r="A899" s="29"/>
      <c r="B899" s="30" t="s">
        <v>145</v>
      </c>
      <c r="C899" s="31" t="s">
        <v>21</v>
      </c>
      <c r="D899" s="31" t="s">
        <v>465</v>
      </c>
      <c r="E899" s="31" t="s">
        <v>431</v>
      </c>
      <c r="F899" s="31" t="s">
        <v>705</v>
      </c>
      <c r="G899" s="31"/>
      <c r="H899" s="28">
        <f>H900</f>
        <v>141.9</v>
      </c>
      <c r="I899" s="28">
        <f>I900</f>
        <v>141.9</v>
      </c>
      <c r="J899" s="28">
        <f>J900</f>
        <v>141.9</v>
      </c>
      <c r="K899" s="45">
        <f t="shared" si="157"/>
        <v>100</v>
      </c>
      <c r="M899" s="33">
        <f t="shared" si="146"/>
        <v>0</v>
      </c>
      <c r="N899" s="33">
        <f t="shared" si="147"/>
        <v>0</v>
      </c>
    </row>
    <row r="900" spans="1:14" s="5" customFormat="1" ht="34.5" customHeight="1">
      <c r="A900" s="29"/>
      <c r="B900" s="30" t="s">
        <v>623</v>
      </c>
      <c r="C900" s="31" t="s">
        <v>21</v>
      </c>
      <c r="D900" s="31" t="s">
        <v>465</v>
      </c>
      <c r="E900" s="31" t="s">
        <v>431</v>
      </c>
      <c r="F900" s="31" t="s">
        <v>705</v>
      </c>
      <c r="G900" s="31" t="s">
        <v>447</v>
      </c>
      <c r="H900" s="28">
        <v>141.9</v>
      </c>
      <c r="I900" s="28">
        <v>141.9</v>
      </c>
      <c r="J900" s="28">
        <v>141.9</v>
      </c>
      <c r="K900" s="45">
        <f t="shared" si="157"/>
        <v>100</v>
      </c>
      <c r="M900" s="33">
        <f t="shared" si="146"/>
        <v>0</v>
      </c>
      <c r="N900" s="33">
        <f t="shared" si="147"/>
        <v>0</v>
      </c>
    </row>
    <row r="901" spans="1:14" s="5" customFormat="1" ht="18.75">
      <c r="A901" s="29"/>
      <c r="B901" s="30" t="s">
        <v>495</v>
      </c>
      <c r="C901" s="31" t="s">
        <v>21</v>
      </c>
      <c r="D901" s="31" t="s">
        <v>465</v>
      </c>
      <c r="E901" s="31" t="s">
        <v>431</v>
      </c>
      <c r="F901" s="31" t="s">
        <v>496</v>
      </c>
      <c r="G901" s="31"/>
      <c r="H901" s="28">
        <f aca="true" t="shared" si="158" ref="H901:J903">H902</f>
        <v>518.4</v>
      </c>
      <c r="I901" s="28">
        <f t="shared" si="158"/>
        <v>518.4</v>
      </c>
      <c r="J901" s="28">
        <f t="shared" si="158"/>
        <v>518.2</v>
      </c>
      <c r="K901" s="45">
        <f t="shared" si="157"/>
        <v>99.96141975308643</v>
      </c>
      <c r="M901" s="33">
        <f t="shared" si="146"/>
        <v>0.1999999999999318</v>
      </c>
      <c r="N901" s="33">
        <f t="shared" si="147"/>
        <v>0</v>
      </c>
    </row>
    <row r="902" spans="1:14" s="5" customFormat="1" ht="70.5" customHeight="1">
      <c r="A902" s="29"/>
      <c r="B902" s="30" t="s">
        <v>668</v>
      </c>
      <c r="C902" s="31" t="s">
        <v>21</v>
      </c>
      <c r="D902" s="31" t="s">
        <v>465</v>
      </c>
      <c r="E902" s="31" t="s">
        <v>431</v>
      </c>
      <c r="F902" s="31" t="s">
        <v>669</v>
      </c>
      <c r="G902" s="31"/>
      <c r="H902" s="28">
        <f t="shared" si="158"/>
        <v>518.4</v>
      </c>
      <c r="I902" s="28">
        <f t="shared" si="158"/>
        <v>518.4</v>
      </c>
      <c r="J902" s="28">
        <f t="shared" si="158"/>
        <v>518.2</v>
      </c>
      <c r="K902" s="45">
        <f t="shared" si="157"/>
        <v>99.96141975308643</v>
      </c>
      <c r="M902" s="33">
        <f t="shared" si="146"/>
        <v>0.1999999999999318</v>
      </c>
      <c r="N902" s="33">
        <f t="shared" si="147"/>
        <v>0</v>
      </c>
    </row>
    <row r="903" spans="1:14" s="5" customFormat="1" ht="51.75">
      <c r="A903" s="29"/>
      <c r="B903" s="30" t="s">
        <v>670</v>
      </c>
      <c r="C903" s="31" t="s">
        <v>21</v>
      </c>
      <c r="D903" s="31" t="s">
        <v>465</v>
      </c>
      <c r="E903" s="31" t="s">
        <v>431</v>
      </c>
      <c r="F903" s="31" t="s">
        <v>671</v>
      </c>
      <c r="G903" s="31"/>
      <c r="H903" s="28">
        <f t="shared" si="158"/>
        <v>518.4</v>
      </c>
      <c r="I903" s="28">
        <f t="shared" si="158"/>
        <v>518.4</v>
      </c>
      <c r="J903" s="28">
        <f t="shared" si="158"/>
        <v>518.2</v>
      </c>
      <c r="K903" s="45">
        <f t="shared" si="157"/>
        <v>99.96141975308643</v>
      </c>
      <c r="M903" s="33">
        <f t="shared" si="146"/>
        <v>0.1999999999999318</v>
      </c>
      <c r="N903" s="33">
        <f t="shared" si="147"/>
        <v>0</v>
      </c>
    </row>
    <row r="904" spans="1:14" s="5" customFormat="1" ht="16.5" customHeight="1">
      <c r="A904" s="29"/>
      <c r="B904" s="30" t="s">
        <v>441</v>
      </c>
      <c r="C904" s="31" t="s">
        <v>21</v>
      </c>
      <c r="D904" s="31" t="s">
        <v>465</v>
      </c>
      <c r="E904" s="31" t="s">
        <v>431</v>
      </c>
      <c r="F904" s="31" t="s">
        <v>671</v>
      </c>
      <c r="G904" s="31" t="s">
        <v>442</v>
      </c>
      <c r="H904" s="28">
        <v>518.4</v>
      </c>
      <c r="I904" s="28">
        <v>518.4</v>
      </c>
      <c r="J904" s="28">
        <v>518.2</v>
      </c>
      <c r="K904" s="45">
        <f t="shared" si="157"/>
        <v>99.96141975308643</v>
      </c>
      <c r="M904" s="33">
        <f t="shared" si="146"/>
        <v>0.1999999999999318</v>
      </c>
      <c r="N904" s="33">
        <f t="shared" si="147"/>
        <v>0</v>
      </c>
    </row>
    <row r="905" spans="1:14" s="5" customFormat="1" ht="17.25" customHeight="1">
      <c r="A905" s="29"/>
      <c r="B905" s="30" t="s">
        <v>502</v>
      </c>
      <c r="C905" s="31" t="s">
        <v>21</v>
      </c>
      <c r="D905" s="31" t="s">
        <v>465</v>
      </c>
      <c r="E905" s="31" t="s">
        <v>431</v>
      </c>
      <c r="F905" s="31" t="s">
        <v>503</v>
      </c>
      <c r="G905" s="31"/>
      <c r="H905" s="28">
        <f>H906</f>
        <v>6597.799999999999</v>
      </c>
      <c r="I905" s="28">
        <f>I906</f>
        <v>6597.799999999999</v>
      </c>
      <c r="J905" s="28">
        <f>J906</f>
        <v>5579.2</v>
      </c>
      <c r="K905" s="45">
        <f t="shared" si="157"/>
        <v>84.56152050683562</v>
      </c>
      <c r="M905" s="33">
        <f t="shared" si="146"/>
        <v>1018.5999999999995</v>
      </c>
      <c r="N905" s="33">
        <f t="shared" si="147"/>
        <v>0</v>
      </c>
    </row>
    <row r="906" spans="1:14" s="5" customFormat="1" ht="51.75">
      <c r="A906" s="29"/>
      <c r="B906" s="30" t="s">
        <v>706</v>
      </c>
      <c r="C906" s="31" t="s">
        <v>21</v>
      </c>
      <c r="D906" s="31" t="s">
        <v>465</v>
      </c>
      <c r="E906" s="31" t="s">
        <v>431</v>
      </c>
      <c r="F906" s="31" t="s">
        <v>53</v>
      </c>
      <c r="G906" s="31"/>
      <c r="H906" s="28">
        <f>SUM(H907,H909)</f>
        <v>6597.799999999999</v>
      </c>
      <c r="I906" s="28">
        <f>SUM(I907,I909)</f>
        <v>6597.799999999999</v>
      </c>
      <c r="J906" s="28">
        <f>SUM(J907,J909)</f>
        <v>5579.2</v>
      </c>
      <c r="K906" s="45">
        <f t="shared" si="157"/>
        <v>84.56152050683562</v>
      </c>
      <c r="M906" s="33">
        <f aca="true" t="shared" si="159" ref="M906:M969">I906-J906</f>
        <v>1018.5999999999995</v>
      </c>
      <c r="N906" s="33">
        <f aca="true" t="shared" si="160" ref="N906:N969">H906-I906</f>
        <v>0</v>
      </c>
    </row>
    <row r="907" spans="1:14" s="5" customFormat="1" ht="54" customHeight="1">
      <c r="A907" s="29"/>
      <c r="B907" s="30" t="s">
        <v>488</v>
      </c>
      <c r="C907" s="31" t="s">
        <v>21</v>
      </c>
      <c r="D907" s="31" t="s">
        <v>465</v>
      </c>
      <c r="E907" s="31" t="s">
        <v>431</v>
      </c>
      <c r="F907" s="31" t="s">
        <v>400</v>
      </c>
      <c r="G907" s="31"/>
      <c r="H907" s="28">
        <f>H908</f>
        <v>5768.4</v>
      </c>
      <c r="I907" s="28">
        <f>I908</f>
        <v>5768.4</v>
      </c>
      <c r="J907" s="28">
        <f>J908</f>
        <v>4898.3</v>
      </c>
      <c r="K907" s="45">
        <f t="shared" si="157"/>
        <v>84.91609458428681</v>
      </c>
      <c r="M907" s="33">
        <f t="shared" si="159"/>
        <v>870.0999999999995</v>
      </c>
      <c r="N907" s="33">
        <f t="shared" si="160"/>
        <v>0</v>
      </c>
    </row>
    <row r="908" spans="1:14" s="5" customFormat="1" ht="37.5" customHeight="1">
      <c r="A908" s="29"/>
      <c r="B908" s="30" t="s">
        <v>623</v>
      </c>
      <c r="C908" s="31" t="s">
        <v>21</v>
      </c>
      <c r="D908" s="31" t="s">
        <v>465</v>
      </c>
      <c r="E908" s="31" t="s">
        <v>431</v>
      </c>
      <c r="F908" s="31" t="s">
        <v>400</v>
      </c>
      <c r="G908" s="31" t="s">
        <v>447</v>
      </c>
      <c r="H908" s="28">
        <v>5768.4</v>
      </c>
      <c r="I908" s="28">
        <v>5768.4</v>
      </c>
      <c r="J908" s="28">
        <v>4898.3</v>
      </c>
      <c r="K908" s="45">
        <f t="shared" si="157"/>
        <v>84.91609458428681</v>
      </c>
      <c r="M908" s="33">
        <f t="shared" si="159"/>
        <v>870.0999999999995</v>
      </c>
      <c r="N908" s="33">
        <f t="shared" si="160"/>
        <v>0</v>
      </c>
    </row>
    <row r="909" spans="1:14" s="5" customFormat="1" ht="18.75">
      <c r="A909" s="29"/>
      <c r="B909" s="30" t="s">
        <v>700</v>
      </c>
      <c r="C909" s="31" t="s">
        <v>21</v>
      </c>
      <c r="D909" s="31" t="s">
        <v>465</v>
      </c>
      <c r="E909" s="31" t="s">
        <v>431</v>
      </c>
      <c r="F909" s="31" t="s">
        <v>401</v>
      </c>
      <c r="G909" s="31"/>
      <c r="H909" s="28">
        <f>H910</f>
        <v>829.4</v>
      </c>
      <c r="I909" s="28">
        <f>I910</f>
        <v>829.4</v>
      </c>
      <c r="J909" s="28">
        <f>J910</f>
        <v>680.9</v>
      </c>
      <c r="K909" s="45">
        <f t="shared" si="157"/>
        <v>82.09549071618038</v>
      </c>
      <c r="M909" s="33">
        <f t="shared" si="159"/>
        <v>148.5</v>
      </c>
      <c r="N909" s="33">
        <f t="shared" si="160"/>
        <v>0</v>
      </c>
    </row>
    <row r="910" spans="1:14" s="5" customFormat="1" ht="35.25" customHeight="1">
      <c r="A910" s="29"/>
      <c r="B910" s="30" t="s">
        <v>623</v>
      </c>
      <c r="C910" s="31" t="s">
        <v>21</v>
      </c>
      <c r="D910" s="31" t="s">
        <v>465</v>
      </c>
      <c r="E910" s="31" t="s">
        <v>431</v>
      </c>
      <c r="F910" s="31" t="s">
        <v>401</v>
      </c>
      <c r="G910" s="31" t="s">
        <v>447</v>
      </c>
      <c r="H910" s="28">
        <v>829.4</v>
      </c>
      <c r="I910" s="28">
        <v>829.4</v>
      </c>
      <c r="J910" s="28">
        <v>680.9</v>
      </c>
      <c r="K910" s="45">
        <f t="shared" si="157"/>
        <v>82.09549071618038</v>
      </c>
      <c r="M910" s="33">
        <f t="shared" si="159"/>
        <v>148.5</v>
      </c>
      <c r="N910" s="33">
        <f t="shared" si="160"/>
        <v>0</v>
      </c>
    </row>
    <row r="911" spans="1:14" s="5" customFormat="1" ht="36" customHeight="1">
      <c r="A911" s="29"/>
      <c r="B911" s="30" t="s">
        <v>59</v>
      </c>
      <c r="C911" s="31" t="s">
        <v>21</v>
      </c>
      <c r="D911" s="31" t="s">
        <v>465</v>
      </c>
      <c r="E911" s="31" t="s">
        <v>18</v>
      </c>
      <c r="F911" s="31"/>
      <c r="G911" s="31"/>
      <c r="H911" s="28">
        <f aca="true" t="shared" si="161" ref="H911:J914">H912</f>
        <v>2828</v>
      </c>
      <c r="I911" s="28">
        <f t="shared" si="161"/>
        <v>2828</v>
      </c>
      <c r="J911" s="28">
        <f t="shared" si="161"/>
        <v>2668.1</v>
      </c>
      <c r="K911" s="45">
        <f t="shared" si="157"/>
        <v>94.34582743988685</v>
      </c>
      <c r="M911" s="33">
        <f t="shared" si="159"/>
        <v>159.9000000000001</v>
      </c>
      <c r="N911" s="33">
        <f t="shared" si="160"/>
        <v>0</v>
      </c>
    </row>
    <row r="912" spans="1:14" s="5" customFormat="1" ht="20.25" customHeight="1">
      <c r="A912" s="29"/>
      <c r="B912" s="30" t="s">
        <v>60</v>
      </c>
      <c r="C912" s="31" t="s">
        <v>21</v>
      </c>
      <c r="D912" s="31" t="s">
        <v>465</v>
      </c>
      <c r="E912" s="31" t="s">
        <v>18</v>
      </c>
      <c r="F912" s="31" t="s">
        <v>61</v>
      </c>
      <c r="G912" s="31"/>
      <c r="H912" s="28">
        <f t="shared" si="161"/>
        <v>2828</v>
      </c>
      <c r="I912" s="28">
        <f t="shared" si="161"/>
        <v>2828</v>
      </c>
      <c r="J912" s="28">
        <f t="shared" si="161"/>
        <v>2668.1</v>
      </c>
      <c r="K912" s="45">
        <f t="shared" si="157"/>
        <v>94.34582743988685</v>
      </c>
      <c r="M912" s="33">
        <f t="shared" si="159"/>
        <v>159.9000000000001</v>
      </c>
      <c r="N912" s="33">
        <f t="shared" si="160"/>
        <v>0</v>
      </c>
    </row>
    <row r="913" spans="1:14" s="5" customFormat="1" ht="18.75">
      <c r="A913" s="29"/>
      <c r="B913" s="30" t="s">
        <v>445</v>
      </c>
      <c r="C913" s="31" t="s">
        <v>21</v>
      </c>
      <c r="D913" s="31" t="s">
        <v>465</v>
      </c>
      <c r="E913" s="31" t="s">
        <v>18</v>
      </c>
      <c r="F913" s="31" t="s">
        <v>62</v>
      </c>
      <c r="G913" s="31"/>
      <c r="H913" s="28">
        <f t="shared" si="161"/>
        <v>2828</v>
      </c>
      <c r="I913" s="28">
        <f t="shared" si="161"/>
        <v>2828</v>
      </c>
      <c r="J913" s="28">
        <f t="shared" si="161"/>
        <v>2668.1</v>
      </c>
      <c r="K913" s="45">
        <f t="shared" si="157"/>
        <v>94.34582743988685</v>
      </c>
      <c r="M913" s="33">
        <f t="shared" si="159"/>
        <v>159.9000000000001</v>
      </c>
      <c r="N913" s="33">
        <f t="shared" si="160"/>
        <v>0</v>
      </c>
    </row>
    <row r="914" spans="1:14" s="5" customFormat="1" ht="34.5">
      <c r="A914" s="29"/>
      <c r="B914" s="30" t="s">
        <v>305</v>
      </c>
      <c r="C914" s="31" t="s">
        <v>21</v>
      </c>
      <c r="D914" s="31" t="s">
        <v>465</v>
      </c>
      <c r="E914" s="31" t="s">
        <v>18</v>
      </c>
      <c r="F914" s="31" t="s">
        <v>707</v>
      </c>
      <c r="G914" s="31"/>
      <c r="H914" s="28">
        <f t="shared" si="161"/>
        <v>2828</v>
      </c>
      <c r="I914" s="28">
        <f t="shared" si="161"/>
        <v>2828</v>
      </c>
      <c r="J914" s="28">
        <f t="shared" si="161"/>
        <v>2668.1</v>
      </c>
      <c r="K914" s="45">
        <f t="shared" si="157"/>
        <v>94.34582743988685</v>
      </c>
      <c r="M914" s="33">
        <f t="shared" si="159"/>
        <v>159.9000000000001</v>
      </c>
      <c r="N914" s="33">
        <f t="shared" si="160"/>
        <v>0</v>
      </c>
    </row>
    <row r="915" spans="1:14" s="5" customFormat="1" ht="36.75" customHeight="1">
      <c r="A915" s="29"/>
      <c r="B915" s="30" t="s">
        <v>623</v>
      </c>
      <c r="C915" s="31" t="s">
        <v>21</v>
      </c>
      <c r="D915" s="31" t="s">
        <v>465</v>
      </c>
      <c r="E915" s="31" t="s">
        <v>18</v>
      </c>
      <c r="F915" s="31" t="s">
        <v>707</v>
      </c>
      <c r="G915" s="31" t="s">
        <v>447</v>
      </c>
      <c r="H915" s="28">
        <v>2828</v>
      </c>
      <c r="I915" s="28">
        <v>2828</v>
      </c>
      <c r="J915" s="28">
        <v>2668.1</v>
      </c>
      <c r="K915" s="45">
        <f t="shared" si="157"/>
        <v>94.34582743988685</v>
      </c>
      <c r="M915" s="33">
        <f t="shared" si="159"/>
        <v>159.9000000000001</v>
      </c>
      <c r="N915" s="33">
        <f t="shared" si="160"/>
        <v>0</v>
      </c>
    </row>
    <row r="916" spans="1:14" s="5" customFormat="1" ht="20.25" customHeight="1">
      <c r="A916" s="29"/>
      <c r="B916" s="30" t="s">
        <v>708</v>
      </c>
      <c r="C916" s="31" t="s">
        <v>21</v>
      </c>
      <c r="D916" s="31" t="s">
        <v>465</v>
      </c>
      <c r="E916" s="31" t="s">
        <v>465</v>
      </c>
      <c r="F916" s="31"/>
      <c r="G916" s="31"/>
      <c r="H916" s="28">
        <f>SUM(H917,H920,H924)</f>
        <v>34304.1</v>
      </c>
      <c r="I916" s="28">
        <f>SUM(I917,I920,I924)</f>
        <v>34304.1</v>
      </c>
      <c r="J916" s="28">
        <f>SUM(J917,J920,J924)</f>
        <v>31989.4</v>
      </c>
      <c r="K916" s="45">
        <f t="shared" si="157"/>
        <v>93.25241006177104</v>
      </c>
      <c r="M916" s="33">
        <f t="shared" si="159"/>
        <v>2314.699999999997</v>
      </c>
      <c r="N916" s="33">
        <f t="shared" si="160"/>
        <v>0</v>
      </c>
    </row>
    <row r="917" spans="1:14" s="5" customFormat="1" ht="51.75">
      <c r="A917" s="29"/>
      <c r="B917" s="30" t="s">
        <v>425</v>
      </c>
      <c r="C917" s="31" t="s">
        <v>21</v>
      </c>
      <c r="D917" s="31" t="s">
        <v>465</v>
      </c>
      <c r="E917" s="31" t="s">
        <v>465</v>
      </c>
      <c r="F917" s="31" t="s">
        <v>426</v>
      </c>
      <c r="G917" s="31"/>
      <c r="H917" s="28">
        <f aca="true" t="shared" si="162" ref="H917:J918">H918</f>
        <v>7233.3</v>
      </c>
      <c r="I917" s="28">
        <f t="shared" si="162"/>
        <v>7233.3</v>
      </c>
      <c r="J917" s="28">
        <f t="shared" si="162"/>
        <v>7232.5</v>
      </c>
      <c r="K917" s="45">
        <f t="shared" si="157"/>
        <v>99.98894004119835</v>
      </c>
      <c r="M917" s="33">
        <f t="shared" si="159"/>
        <v>0.8000000000001819</v>
      </c>
      <c r="N917" s="33">
        <f t="shared" si="160"/>
        <v>0</v>
      </c>
    </row>
    <row r="918" spans="1:14" s="5" customFormat="1" ht="18.75">
      <c r="A918" s="29"/>
      <c r="B918" s="30" t="s">
        <v>420</v>
      </c>
      <c r="C918" s="31" t="s">
        <v>21</v>
      </c>
      <c r="D918" s="31" t="s">
        <v>465</v>
      </c>
      <c r="E918" s="31" t="s">
        <v>465</v>
      </c>
      <c r="F918" s="31" t="s">
        <v>427</v>
      </c>
      <c r="G918" s="31"/>
      <c r="H918" s="28">
        <f t="shared" si="162"/>
        <v>7233.3</v>
      </c>
      <c r="I918" s="28">
        <f t="shared" si="162"/>
        <v>7233.3</v>
      </c>
      <c r="J918" s="28">
        <f t="shared" si="162"/>
        <v>7232.5</v>
      </c>
      <c r="K918" s="45">
        <f t="shared" si="157"/>
        <v>99.98894004119835</v>
      </c>
      <c r="M918" s="33">
        <f t="shared" si="159"/>
        <v>0.8000000000001819</v>
      </c>
      <c r="N918" s="33">
        <f t="shared" si="160"/>
        <v>0</v>
      </c>
    </row>
    <row r="919" spans="1:14" s="5" customFormat="1" ht="18.75">
      <c r="A919" s="29"/>
      <c r="B919" s="30" t="s">
        <v>101</v>
      </c>
      <c r="C919" s="31" t="s">
        <v>21</v>
      </c>
      <c r="D919" s="31" t="s">
        <v>465</v>
      </c>
      <c r="E919" s="31" t="s">
        <v>465</v>
      </c>
      <c r="F919" s="31" t="s">
        <v>427</v>
      </c>
      <c r="G919" s="31" t="s">
        <v>102</v>
      </c>
      <c r="H919" s="28">
        <v>7233.3</v>
      </c>
      <c r="I919" s="28">
        <v>7233.3</v>
      </c>
      <c r="J919" s="28">
        <v>7232.5</v>
      </c>
      <c r="K919" s="45">
        <f t="shared" si="157"/>
        <v>99.98894004119835</v>
      </c>
      <c r="M919" s="33">
        <f t="shared" si="159"/>
        <v>0.8000000000001819</v>
      </c>
      <c r="N919" s="33">
        <f t="shared" si="160"/>
        <v>0</v>
      </c>
    </row>
    <row r="920" spans="1:14" s="5" customFormat="1" ht="34.5">
      <c r="A920" s="29"/>
      <c r="B920" s="30" t="s">
        <v>709</v>
      </c>
      <c r="C920" s="31" t="s">
        <v>21</v>
      </c>
      <c r="D920" s="31" t="s">
        <v>465</v>
      </c>
      <c r="E920" s="31" t="s">
        <v>465</v>
      </c>
      <c r="F920" s="31" t="s">
        <v>710</v>
      </c>
      <c r="G920" s="31"/>
      <c r="H920" s="28">
        <f>H921</f>
        <v>1165.3</v>
      </c>
      <c r="I920" s="28">
        <f>I921</f>
        <v>1165.3</v>
      </c>
      <c r="J920" s="28">
        <f>J921</f>
        <v>1157.8</v>
      </c>
      <c r="K920" s="45">
        <f t="shared" si="157"/>
        <v>99.35638891272635</v>
      </c>
      <c r="M920" s="33">
        <f t="shared" si="159"/>
        <v>7.5</v>
      </c>
      <c r="N920" s="33">
        <f t="shared" si="160"/>
        <v>0</v>
      </c>
    </row>
    <row r="921" spans="1:14" s="5" customFormat="1" ht="18" customHeight="1">
      <c r="A921" s="29"/>
      <c r="B921" s="30" t="s">
        <v>711</v>
      </c>
      <c r="C921" s="31" t="s">
        <v>21</v>
      </c>
      <c r="D921" s="31" t="s">
        <v>465</v>
      </c>
      <c r="E921" s="31" t="s">
        <v>465</v>
      </c>
      <c r="F921" s="31" t="s">
        <v>712</v>
      </c>
      <c r="G921" s="31"/>
      <c r="H921" s="28">
        <f>SUM(H922:H923)</f>
        <v>1165.3</v>
      </c>
      <c r="I921" s="28">
        <f>SUM(I922:I923)</f>
        <v>1165.3</v>
      </c>
      <c r="J921" s="28">
        <f>SUM(J922:J923)</f>
        <v>1157.8</v>
      </c>
      <c r="K921" s="45">
        <f t="shared" si="157"/>
        <v>99.35638891272635</v>
      </c>
      <c r="M921" s="33">
        <f t="shared" si="159"/>
        <v>7.5</v>
      </c>
      <c r="N921" s="33">
        <f t="shared" si="160"/>
        <v>0</v>
      </c>
    </row>
    <row r="922" spans="1:14" s="5" customFormat="1" ht="18" customHeight="1">
      <c r="A922" s="29"/>
      <c r="B922" s="30" t="s">
        <v>441</v>
      </c>
      <c r="C922" s="31" t="s">
        <v>21</v>
      </c>
      <c r="D922" s="31" t="s">
        <v>465</v>
      </c>
      <c r="E922" s="31" t="s">
        <v>465</v>
      </c>
      <c r="F922" s="31" t="s">
        <v>712</v>
      </c>
      <c r="G922" s="31" t="s">
        <v>442</v>
      </c>
      <c r="H922" s="28">
        <v>1165.3</v>
      </c>
      <c r="I922" s="28">
        <v>1165.3</v>
      </c>
      <c r="J922" s="28">
        <v>1157.8</v>
      </c>
      <c r="K922" s="45">
        <f t="shared" si="157"/>
        <v>99.35638891272635</v>
      </c>
      <c r="M922" s="33">
        <f t="shared" si="159"/>
        <v>7.5</v>
      </c>
      <c r="N922" s="33">
        <f t="shared" si="160"/>
        <v>0</v>
      </c>
    </row>
    <row r="923" spans="1:14" s="5" customFormat="1" ht="18.75" hidden="1">
      <c r="A923" s="29"/>
      <c r="B923" s="30" t="s">
        <v>101</v>
      </c>
      <c r="C923" s="31" t="s">
        <v>21</v>
      </c>
      <c r="D923" s="31" t="s">
        <v>465</v>
      </c>
      <c r="E923" s="31" t="s">
        <v>465</v>
      </c>
      <c r="F923" s="31" t="s">
        <v>712</v>
      </c>
      <c r="G923" s="31" t="s">
        <v>102</v>
      </c>
      <c r="H923" s="28"/>
      <c r="I923" s="28"/>
      <c r="J923" s="28"/>
      <c r="K923" s="45" t="e">
        <f t="shared" si="157"/>
        <v>#DIV/0!</v>
      </c>
      <c r="M923" s="33">
        <f t="shared" si="159"/>
        <v>0</v>
      </c>
      <c r="N923" s="33">
        <f t="shared" si="160"/>
        <v>0</v>
      </c>
    </row>
    <row r="924" spans="1:14" s="5" customFormat="1" ht="18" customHeight="1">
      <c r="A924" s="29"/>
      <c r="B924" s="30" t="s">
        <v>111</v>
      </c>
      <c r="C924" s="31" t="s">
        <v>21</v>
      </c>
      <c r="D924" s="31" t="s">
        <v>465</v>
      </c>
      <c r="E924" s="31" t="s">
        <v>465</v>
      </c>
      <c r="F924" s="31" t="s">
        <v>479</v>
      </c>
      <c r="G924" s="31"/>
      <c r="H924" s="28">
        <f>SUM(H927,H931,H933,H935,H937,H939,H925,H929)</f>
        <v>25905.499999999996</v>
      </c>
      <c r="I924" s="28">
        <f>SUM(I927,I931,I933,I935,I937,I939,I925,I929)</f>
        <v>25905.499999999996</v>
      </c>
      <c r="J924" s="28">
        <f>SUM(J927,J931,J933,J935,J937,J939,J925,J929)</f>
        <v>23599.100000000002</v>
      </c>
      <c r="K924" s="45">
        <f t="shared" si="157"/>
        <v>91.09687132076202</v>
      </c>
      <c r="M924" s="33">
        <f t="shared" si="159"/>
        <v>2306.399999999994</v>
      </c>
      <c r="N924" s="33">
        <f t="shared" si="160"/>
        <v>0</v>
      </c>
    </row>
    <row r="925" spans="1:14" s="5" customFormat="1" ht="51.75">
      <c r="A925" s="29"/>
      <c r="B925" s="30" t="s">
        <v>162</v>
      </c>
      <c r="C925" s="31" t="s">
        <v>21</v>
      </c>
      <c r="D925" s="31" t="s">
        <v>465</v>
      </c>
      <c r="E925" s="31" t="s">
        <v>465</v>
      </c>
      <c r="F925" s="31" t="s">
        <v>163</v>
      </c>
      <c r="G925" s="31"/>
      <c r="H925" s="28">
        <f>H926</f>
        <v>2296</v>
      </c>
      <c r="I925" s="28">
        <f>I926</f>
        <v>2296</v>
      </c>
      <c r="J925" s="28">
        <f>J926</f>
        <v>1998.8</v>
      </c>
      <c r="K925" s="45">
        <f t="shared" si="157"/>
        <v>87.05574912891986</v>
      </c>
      <c r="M925" s="33">
        <f t="shared" si="159"/>
        <v>297.20000000000005</v>
      </c>
      <c r="N925" s="33">
        <f t="shared" si="160"/>
        <v>0</v>
      </c>
    </row>
    <row r="926" spans="1:14" s="5" customFormat="1" ht="18" customHeight="1">
      <c r="A926" s="29"/>
      <c r="B926" s="30" t="s">
        <v>441</v>
      </c>
      <c r="C926" s="31" t="s">
        <v>21</v>
      </c>
      <c r="D926" s="31" t="s">
        <v>465</v>
      </c>
      <c r="E926" s="31" t="s">
        <v>465</v>
      </c>
      <c r="F926" s="31" t="s">
        <v>163</v>
      </c>
      <c r="G926" s="31" t="s">
        <v>442</v>
      </c>
      <c r="H926" s="28">
        <v>2296</v>
      </c>
      <c r="I926" s="28">
        <v>2296</v>
      </c>
      <c r="J926" s="28">
        <v>1998.8</v>
      </c>
      <c r="K926" s="45">
        <f t="shared" si="157"/>
        <v>87.05574912891986</v>
      </c>
      <c r="M926" s="33">
        <f t="shared" si="159"/>
        <v>297.20000000000005</v>
      </c>
      <c r="N926" s="33">
        <f t="shared" si="160"/>
        <v>0</v>
      </c>
    </row>
    <row r="927" spans="1:14" s="5" customFormat="1" ht="51" customHeight="1">
      <c r="A927" s="29"/>
      <c r="B927" s="30" t="s">
        <v>713</v>
      </c>
      <c r="C927" s="31" t="s">
        <v>21</v>
      </c>
      <c r="D927" s="31" t="s">
        <v>465</v>
      </c>
      <c r="E927" s="31" t="s">
        <v>465</v>
      </c>
      <c r="F927" s="31" t="s">
        <v>590</v>
      </c>
      <c r="G927" s="31"/>
      <c r="H927" s="28">
        <f>H928</f>
        <v>2326</v>
      </c>
      <c r="I927" s="28">
        <f>I928</f>
        <v>2326</v>
      </c>
      <c r="J927" s="28">
        <f>J928</f>
        <v>2293</v>
      </c>
      <c r="K927" s="45">
        <f t="shared" si="157"/>
        <v>98.58125537403268</v>
      </c>
      <c r="M927" s="33">
        <f t="shared" si="159"/>
        <v>33</v>
      </c>
      <c r="N927" s="33">
        <f t="shared" si="160"/>
        <v>0</v>
      </c>
    </row>
    <row r="928" spans="1:14" s="5" customFormat="1" ht="18" customHeight="1">
      <c r="A928" s="29"/>
      <c r="B928" s="30" t="s">
        <v>441</v>
      </c>
      <c r="C928" s="31" t="s">
        <v>21</v>
      </c>
      <c r="D928" s="31" t="s">
        <v>465</v>
      </c>
      <c r="E928" s="31" t="s">
        <v>465</v>
      </c>
      <c r="F928" s="31" t="s">
        <v>590</v>
      </c>
      <c r="G928" s="31" t="s">
        <v>442</v>
      </c>
      <c r="H928" s="28">
        <v>2326</v>
      </c>
      <c r="I928" s="28">
        <v>2326</v>
      </c>
      <c r="J928" s="28">
        <v>2293</v>
      </c>
      <c r="K928" s="45">
        <f t="shared" si="157"/>
        <v>98.58125537403268</v>
      </c>
      <c r="M928" s="33">
        <f t="shared" si="159"/>
        <v>33</v>
      </c>
      <c r="N928" s="33">
        <f t="shared" si="160"/>
        <v>0</v>
      </c>
    </row>
    <row r="929" spans="1:14" s="5" customFormat="1" ht="34.5">
      <c r="A929" s="29"/>
      <c r="B929" s="30" t="s">
        <v>179</v>
      </c>
      <c r="C929" s="31" t="s">
        <v>21</v>
      </c>
      <c r="D929" s="31" t="s">
        <v>465</v>
      </c>
      <c r="E929" s="31" t="s">
        <v>465</v>
      </c>
      <c r="F929" s="31" t="s">
        <v>116</v>
      </c>
      <c r="G929" s="31"/>
      <c r="H929" s="28">
        <f>H930</f>
        <v>850</v>
      </c>
      <c r="I929" s="28">
        <f>I930</f>
        <v>850</v>
      </c>
      <c r="J929" s="28">
        <f>J930</f>
        <v>850</v>
      </c>
      <c r="K929" s="45">
        <f t="shared" si="157"/>
        <v>100</v>
      </c>
      <c r="M929" s="33">
        <f t="shared" si="159"/>
        <v>0</v>
      </c>
      <c r="N929" s="33">
        <f t="shared" si="160"/>
        <v>0</v>
      </c>
    </row>
    <row r="930" spans="1:14" s="5" customFormat="1" ht="18" customHeight="1">
      <c r="A930" s="29"/>
      <c r="B930" s="30" t="s">
        <v>441</v>
      </c>
      <c r="C930" s="31" t="s">
        <v>21</v>
      </c>
      <c r="D930" s="31" t="s">
        <v>465</v>
      </c>
      <c r="E930" s="31" t="s">
        <v>465</v>
      </c>
      <c r="F930" s="31" t="s">
        <v>116</v>
      </c>
      <c r="G930" s="31" t="s">
        <v>442</v>
      </c>
      <c r="H930" s="28">
        <v>850</v>
      </c>
      <c r="I930" s="28">
        <v>850</v>
      </c>
      <c r="J930" s="28">
        <v>850</v>
      </c>
      <c r="K930" s="45">
        <f t="shared" si="157"/>
        <v>100</v>
      </c>
      <c r="M930" s="33">
        <f t="shared" si="159"/>
        <v>0</v>
      </c>
      <c r="N930" s="33">
        <f t="shared" si="160"/>
        <v>0</v>
      </c>
    </row>
    <row r="931" spans="1:14" s="5" customFormat="1" ht="37.5" customHeight="1">
      <c r="A931" s="29"/>
      <c r="B931" s="30" t="s">
        <v>355</v>
      </c>
      <c r="C931" s="31" t="s">
        <v>21</v>
      </c>
      <c r="D931" s="31" t="s">
        <v>465</v>
      </c>
      <c r="E931" s="31" t="s">
        <v>465</v>
      </c>
      <c r="F931" s="31" t="s">
        <v>356</v>
      </c>
      <c r="G931" s="31"/>
      <c r="H931" s="28">
        <f>H932</f>
        <v>3173</v>
      </c>
      <c r="I931" s="28">
        <f>I932</f>
        <v>3173</v>
      </c>
      <c r="J931" s="28">
        <f>J932</f>
        <v>3122.1</v>
      </c>
      <c r="K931" s="45">
        <f t="shared" si="157"/>
        <v>98.39583989914907</v>
      </c>
      <c r="M931" s="33">
        <f t="shared" si="159"/>
        <v>50.90000000000009</v>
      </c>
      <c r="N931" s="33">
        <f t="shared" si="160"/>
        <v>0</v>
      </c>
    </row>
    <row r="932" spans="1:14" s="5" customFormat="1" ht="18" customHeight="1">
      <c r="A932" s="29"/>
      <c r="B932" s="30" t="s">
        <v>441</v>
      </c>
      <c r="C932" s="31" t="s">
        <v>21</v>
      </c>
      <c r="D932" s="31" t="s">
        <v>465</v>
      </c>
      <c r="E932" s="31" t="s">
        <v>465</v>
      </c>
      <c r="F932" s="31" t="s">
        <v>356</v>
      </c>
      <c r="G932" s="31" t="s">
        <v>442</v>
      </c>
      <c r="H932" s="28">
        <v>3173</v>
      </c>
      <c r="I932" s="28">
        <v>3173</v>
      </c>
      <c r="J932" s="28">
        <v>3122.1</v>
      </c>
      <c r="K932" s="45">
        <f t="shared" si="157"/>
        <v>98.39583989914907</v>
      </c>
      <c r="M932" s="33">
        <f t="shared" si="159"/>
        <v>50.90000000000009</v>
      </c>
      <c r="N932" s="33">
        <f t="shared" si="160"/>
        <v>0</v>
      </c>
    </row>
    <row r="933" spans="1:14" s="5" customFormat="1" ht="69" customHeight="1">
      <c r="A933" s="29"/>
      <c r="B933" s="30" t="s">
        <v>714</v>
      </c>
      <c r="C933" s="31" t="s">
        <v>21</v>
      </c>
      <c r="D933" s="31" t="s">
        <v>465</v>
      </c>
      <c r="E933" s="31" t="s">
        <v>465</v>
      </c>
      <c r="F933" s="31" t="s">
        <v>357</v>
      </c>
      <c r="G933" s="31"/>
      <c r="H933" s="28">
        <f>H934</f>
        <v>2333.1</v>
      </c>
      <c r="I933" s="28">
        <f>I934</f>
        <v>2333.1</v>
      </c>
      <c r="J933" s="28">
        <f>J934</f>
        <v>879.6</v>
      </c>
      <c r="K933" s="45">
        <f t="shared" si="157"/>
        <v>37.700912948437704</v>
      </c>
      <c r="M933" s="33">
        <f t="shared" si="159"/>
        <v>1453.5</v>
      </c>
      <c r="N933" s="33">
        <f t="shared" si="160"/>
        <v>0</v>
      </c>
    </row>
    <row r="934" spans="1:14" s="5" customFormat="1" ht="18" customHeight="1">
      <c r="A934" s="29"/>
      <c r="B934" s="30" t="s">
        <v>441</v>
      </c>
      <c r="C934" s="31" t="s">
        <v>21</v>
      </c>
      <c r="D934" s="31" t="s">
        <v>465</v>
      </c>
      <c r="E934" s="31" t="s">
        <v>465</v>
      </c>
      <c r="F934" s="31" t="s">
        <v>357</v>
      </c>
      <c r="G934" s="31" t="s">
        <v>442</v>
      </c>
      <c r="H934" s="28">
        <v>2333.1</v>
      </c>
      <c r="I934" s="28">
        <v>2333.1</v>
      </c>
      <c r="J934" s="28">
        <v>879.6</v>
      </c>
      <c r="K934" s="45">
        <f t="shared" si="157"/>
        <v>37.700912948437704</v>
      </c>
      <c r="M934" s="33">
        <f t="shared" si="159"/>
        <v>1453.5</v>
      </c>
      <c r="N934" s="33">
        <f t="shared" si="160"/>
        <v>0</v>
      </c>
    </row>
    <row r="935" spans="1:14" s="5" customFormat="1" ht="51.75">
      <c r="A935" s="29"/>
      <c r="B935" s="30" t="s">
        <v>39</v>
      </c>
      <c r="C935" s="31" t="s">
        <v>21</v>
      </c>
      <c r="D935" s="31" t="s">
        <v>465</v>
      </c>
      <c r="E935" s="31" t="s">
        <v>465</v>
      </c>
      <c r="F935" s="31" t="s">
        <v>591</v>
      </c>
      <c r="G935" s="31"/>
      <c r="H935" s="28">
        <f>H936</f>
        <v>536.8</v>
      </c>
      <c r="I935" s="28">
        <f>I936</f>
        <v>536.8</v>
      </c>
      <c r="J935" s="28">
        <f>J936</f>
        <v>536.7</v>
      </c>
      <c r="K935" s="45">
        <f t="shared" si="157"/>
        <v>99.9813710879285</v>
      </c>
      <c r="M935" s="33">
        <f t="shared" si="159"/>
        <v>0.09999999999990905</v>
      </c>
      <c r="N935" s="33">
        <f t="shared" si="160"/>
        <v>0</v>
      </c>
    </row>
    <row r="936" spans="1:14" s="5" customFormat="1" ht="18.75">
      <c r="A936" s="29"/>
      <c r="B936" s="30" t="s">
        <v>441</v>
      </c>
      <c r="C936" s="31" t="s">
        <v>21</v>
      </c>
      <c r="D936" s="31" t="s">
        <v>465</v>
      </c>
      <c r="E936" s="31" t="s">
        <v>465</v>
      </c>
      <c r="F936" s="31" t="s">
        <v>591</v>
      </c>
      <c r="G936" s="31" t="s">
        <v>442</v>
      </c>
      <c r="H936" s="28">
        <v>536.8</v>
      </c>
      <c r="I936" s="28">
        <v>536.8</v>
      </c>
      <c r="J936" s="28">
        <v>536.7</v>
      </c>
      <c r="K936" s="45">
        <f t="shared" si="157"/>
        <v>99.9813710879285</v>
      </c>
      <c r="M936" s="33">
        <f t="shared" si="159"/>
        <v>0.09999999999990905</v>
      </c>
      <c r="N936" s="33">
        <f t="shared" si="160"/>
        <v>0</v>
      </c>
    </row>
    <row r="937" spans="1:14" s="5" customFormat="1" ht="34.5">
      <c r="A937" s="29"/>
      <c r="B937" s="30" t="s">
        <v>40</v>
      </c>
      <c r="C937" s="31" t="s">
        <v>21</v>
      </c>
      <c r="D937" s="31" t="s">
        <v>465</v>
      </c>
      <c r="E937" s="31" t="s">
        <v>465</v>
      </c>
      <c r="F937" s="31" t="s">
        <v>335</v>
      </c>
      <c r="G937" s="31"/>
      <c r="H937" s="28">
        <f>H938</f>
        <v>8666.8</v>
      </c>
      <c r="I937" s="28">
        <f>I938</f>
        <v>8666.8</v>
      </c>
      <c r="J937" s="28">
        <f>J938</f>
        <v>8352.7</v>
      </c>
      <c r="K937" s="45">
        <f t="shared" si="157"/>
        <v>96.37582498730791</v>
      </c>
      <c r="M937" s="33">
        <f t="shared" si="159"/>
        <v>314.09999999999854</v>
      </c>
      <c r="N937" s="33">
        <f t="shared" si="160"/>
        <v>0</v>
      </c>
    </row>
    <row r="938" spans="1:14" s="5" customFormat="1" ht="18.75">
      <c r="A938" s="29"/>
      <c r="B938" s="30" t="s">
        <v>441</v>
      </c>
      <c r="C938" s="31" t="s">
        <v>21</v>
      </c>
      <c r="D938" s="31" t="s">
        <v>465</v>
      </c>
      <c r="E938" s="31" t="s">
        <v>465</v>
      </c>
      <c r="F938" s="31" t="s">
        <v>335</v>
      </c>
      <c r="G938" s="31" t="s">
        <v>442</v>
      </c>
      <c r="H938" s="28">
        <v>8666.8</v>
      </c>
      <c r="I938" s="28">
        <v>8666.8</v>
      </c>
      <c r="J938" s="28">
        <v>8352.7</v>
      </c>
      <c r="K938" s="45">
        <f t="shared" si="157"/>
        <v>96.37582498730791</v>
      </c>
      <c r="M938" s="33">
        <f t="shared" si="159"/>
        <v>314.09999999999854</v>
      </c>
      <c r="N938" s="33">
        <f t="shared" si="160"/>
        <v>0</v>
      </c>
    </row>
    <row r="939" spans="1:14" s="5" customFormat="1" ht="69">
      <c r="A939" s="29"/>
      <c r="B939" s="30" t="s">
        <v>390</v>
      </c>
      <c r="C939" s="31" t="s">
        <v>21</v>
      </c>
      <c r="D939" s="31" t="s">
        <v>465</v>
      </c>
      <c r="E939" s="31" t="s">
        <v>465</v>
      </c>
      <c r="F939" s="31" t="s">
        <v>389</v>
      </c>
      <c r="G939" s="31"/>
      <c r="H939" s="28">
        <f>H940</f>
        <v>5723.8</v>
      </c>
      <c r="I939" s="28">
        <f>I940</f>
        <v>5723.8</v>
      </c>
      <c r="J939" s="28">
        <f>J940</f>
        <v>5566.2</v>
      </c>
      <c r="K939" s="45">
        <f t="shared" si="157"/>
        <v>97.24658443691254</v>
      </c>
      <c r="M939" s="33">
        <f t="shared" si="159"/>
        <v>157.60000000000036</v>
      </c>
      <c r="N939" s="33">
        <f t="shared" si="160"/>
        <v>0</v>
      </c>
    </row>
    <row r="940" spans="1:14" s="5" customFormat="1" ht="18" customHeight="1">
      <c r="A940" s="29"/>
      <c r="B940" s="30" t="s">
        <v>441</v>
      </c>
      <c r="C940" s="31" t="s">
        <v>21</v>
      </c>
      <c r="D940" s="31" t="s">
        <v>465</v>
      </c>
      <c r="E940" s="31" t="s">
        <v>465</v>
      </c>
      <c r="F940" s="31" t="s">
        <v>389</v>
      </c>
      <c r="G940" s="31" t="s">
        <v>442</v>
      </c>
      <c r="H940" s="28">
        <v>5723.8</v>
      </c>
      <c r="I940" s="28">
        <v>5723.8</v>
      </c>
      <c r="J940" s="28">
        <v>5566.2</v>
      </c>
      <c r="K940" s="45">
        <f t="shared" si="157"/>
        <v>97.24658443691254</v>
      </c>
      <c r="M940" s="33">
        <f t="shared" si="159"/>
        <v>157.60000000000036</v>
      </c>
      <c r="N940" s="33">
        <f t="shared" si="160"/>
        <v>0</v>
      </c>
    </row>
    <row r="941" spans="1:14" s="5" customFormat="1" ht="18" customHeight="1">
      <c r="A941" s="29"/>
      <c r="B941" s="30" t="s">
        <v>490</v>
      </c>
      <c r="C941" s="31" t="s">
        <v>21</v>
      </c>
      <c r="D941" s="31" t="s">
        <v>470</v>
      </c>
      <c r="E941" s="31"/>
      <c r="F941" s="31"/>
      <c r="G941" s="31"/>
      <c r="H941" s="28">
        <f>H942</f>
        <v>8203.8</v>
      </c>
      <c r="I941" s="28">
        <f>I942</f>
        <v>8203.8</v>
      </c>
      <c r="J941" s="28">
        <f>J942</f>
        <v>7352.5</v>
      </c>
      <c r="K941" s="45">
        <f t="shared" si="157"/>
        <v>89.62310148955363</v>
      </c>
      <c r="M941" s="33">
        <f t="shared" si="159"/>
        <v>851.2999999999993</v>
      </c>
      <c r="N941" s="33">
        <f t="shared" si="160"/>
        <v>0</v>
      </c>
    </row>
    <row r="942" spans="1:14" s="5" customFormat="1" ht="18" customHeight="1">
      <c r="A942" s="29"/>
      <c r="B942" s="30" t="s">
        <v>494</v>
      </c>
      <c r="C942" s="31" t="s">
        <v>21</v>
      </c>
      <c r="D942" s="31" t="s">
        <v>470</v>
      </c>
      <c r="E942" s="31" t="s">
        <v>419</v>
      </c>
      <c r="F942" s="31"/>
      <c r="G942" s="31"/>
      <c r="H942" s="28">
        <f>SUM(H943,H976,H980)</f>
        <v>8203.8</v>
      </c>
      <c r="I942" s="28">
        <f>SUM(I943,I976,I980)</f>
        <v>8203.8</v>
      </c>
      <c r="J942" s="28">
        <f>SUM(J943,J976,J980)</f>
        <v>7352.5</v>
      </c>
      <c r="K942" s="45">
        <f t="shared" si="157"/>
        <v>89.62310148955363</v>
      </c>
      <c r="M942" s="33">
        <f t="shared" si="159"/>
        <v>851.2999999999993</v>
      </c>
      <c r="N942" s="33">
        <f t="shared" si="160"/>
        <v>0</v>
      </c>
    </row>
    <row r="943" spans="1:14" s="5" customFormat="1" ht="18" customHeight="1">
      <c r="A943" s="29"/>
      <c r="B943" s="30" t="s">
        <v>495</v>
      </c>
      <c r="C943" s="31" t="s">
        <v>21</v>
      </c>
      <c r="D943" s="31" t="s">
        <v>470</v>
      </c>
      <c r="E943" s="31" t="s">
        <v>419</v>
      </c>
      <c r="F943" s="31" t="s">
        <v>496</v>
      </c>
      <c r="G943" s="31"/>
      <c r="H943" s="28">
        <f>SUM(H944,H947,H957,H960,H968,H951,H954)</f>
        <v>6654.799999999999</v>
      </c>
      <c r="I943" s="28">
        <f>SUM(I944,I947,I957,I960,I968,I951,I954)</f>
        <v>6654.799999999999</v>
      </c>
      <c r="J943" s="28">
        <f>SUM(J944,J947,J957,J960,J968,J951,J954)</f>
        <v>5931.2</v>
      </c>
      <c r="K943" s="45">
        <f t="shared" si="157"/>
        <v>89.12664542886338</v>
      </c>
      <c r="M943" s="33">
        <f t="shared" si="159"/>
        <v>723.5999999999995</v>
      </c>
      <c r="N943" s="33">
        <f t="shared" si="160"/>
        <v>0</v>
      </c>
    </row>
    <row r="944" spans="1:14" s="5" customFormat="1" ht="105" customHeight="1">
      <c r="A944" s="29"/>
      <c r="B944" s="34" t="s">
        <v>635</v>
      </c>
      <c r="C944" s="31" t="s">
        <v>21</v>
      </c>
      <c r="D944" s="31" t="s">
        <v>470</v>
      </c>
      <c r="E944" s="31" t="s">
        <v>419</v>
      </c>
      <c r="F944" s="31" t="s">
        <v>593</v>
      </c>
      <c r="G944" s="31"/>
      <c r="H944" s="28">
        <f aca="true" t="shared" si="163" ref="H944:J945">H945</f>
        <v>2816.7</v>
      </c>
      <c r="I944" s="28">
        <f t="shared" si="163"/>
        <v>2816.7</v>
      </c>
      <c r="J944" s="28">
        <f t="shared" si="163"/>
        <v>2554.8</v>
      </c>
      <c r="K944" s="45">
        <f t="shared" si="157"/>
        <v>90.70188518479073</v>
      </c>
      <c r="M944" s="33">
        <f t="shared" si="159"/>
        <v>261.89999999999964</v>
      </c>
      <c r="N944" s="33">
        <f t="shared" si="160"/>
        <v>0</v>
      </c>
    </row>
    <row r="945" spans="1:14" s="5" customFormat="1" ht="105.75" customHeight="1">
      <c r="A945" s="29"/>
      <c r="B945" s="34" t="s">
        <v>594</v>
      </c>
      <c r="C945" s="31" t="s">
        <v>21</v>
      </c>
      <c r="D945" s="31" t="s">
        <v>470</v>
      </c>
      <c r="E945" s="31" t="s">
        <v>419</v>
      </c>
      <c r="F945" s="31" t="s">
        <v>595</v>
      </c>
      <c r="G945" s="31"/>
      <c r="H945" s="28">
        <f t="shared" si="163"/>
        <v>2816.7</v>
      </c>
      <c r="I945" s="28">
        <f t="shared" si="163"/>
        <v>2816.7</v>
      </c>
      <c r="J945" s="28">
        <f t="shared" si="163"/>
        <v>2554.8</v>
      </c>
      <c r="K945" s="45">
        <f t="shared" si="157"/>
        <v>90.70188518479073</v>
      </c>
      <c r="M945" s="33">
        <f t="shared" si="159"/>
        <v>261.89999999999964</v>
      </c>
      <c r="N945" s="33">
        <f t="shared" si="160"/>
        <v>0</v>
      </c>
    </row>
    <row r="946" spans="1:14" s="5" customFormat="1" ht="18.75">
      <c r="A946" s="29"/>
      <c r="B946" s="30" t="s">
        <v>464</v>
      </c>
      <c r="C946" s="31" t="s">
        <v>21</v>
      </c>
      <c r="D946" s="31" t="s">
        <v>470</v>
      </c>
      <c r="E946" s="31" t="s">
        <v>419</v>
      </c>
      <c r="F946" s="31" t="s">
        <v>595</v>
      </c>
      <c r="G946" s="31" t="s">
        <v>463</v>
      </c>
      <c r="H946" s="28">
        <v>2816.7</v>
      </c>
      <c r="I946" s="28">
        <v>2816.7</v>
      </c>
      <c r="J946" s="28">
        <v>2554.8</v>
      </c>
      <c r="K946" s="45">
        <f t="shared" si="157"/>
        <v>90.70188518479073</v>
      </c>
      <c r="M946" s="33">
        <f t="shared" si="159"/>
        <v>261.89999999999964</v>
      </c>
      <c r="N946" s="33">
        <f t="shared" si="160"/>
        <v>0</v>
      </c>
    </row>
    <row r="947" spans="1:14" s="5" customFormat="1" ht="123.75" customHeight="1">
      <c r="A947" s="29"/>
      <c r="B947" s="34" t="s">
        <v>715</v>
      </c>
      <c r="C947" s="31" t="s">
        <v>21</v>
      </c>
      <c r="D947" s="31" t="s">
        <v>470</v>
      </c>
      <c r="E947" s="31" t="s">
        <v>419</v>
      </c>
      <c r="F947" s="31" t="s">
        <v>461</v>
      </c>
      <c r="G947" s="31"/>
      <c r="H947" s="28">
        <f>H948</f>
        <v>57.5</v>
      </c>
      <c r="I947" s="28">
        <f>I948</f>
        <v>57.5</v>
      </c>
      <c r="J947" s="28">
        <f>J948</f>
        <v>0</v>
      </c>
      <c r="K947" s="45">
        <f t="shared" si="157"/>
        <v>0</v>
      </c>
      <c r="M947" s="33">
        <f t="shared" si="159"/>
        <v>57.5</v>
      </c>
      <c r="N947" s="33">
        <f t="shared" si="160"/>
        <v>0</v>
      </c>
    </row>
    <row r="948" spans="1:14" s="5" customFormat="1" ht="51.75">
      <c r="A948" s="29"/>
      <c r="B948" s="30" t="s">
        <v>716</v>
      </c>
      <c r="C948" s="31" t="s">
        <v>21</v>
      </c>
      <c r="D948" s="31" t="s">
        <v>470</v>
      </c>
      <c r="E948" s="31" t="s">
        <v>419</v>
      </c>
      <c r="F948" s="31" t="s">
        <v>462</v>
      </c>
      <c r="G948" s="31"/>
      <c r="H948" s="28">
        <f>SUM(H949:H950)</f>
        <v>57.5</v>
      </c>
      <c r="I948" s="28">
        <f>SUM(I949:I950)</f>
        <v>57.5</v>
      </c>
      <c r="J948" s="28">
        <f>SUM(J949:J950)</f>
        <v>0</v>
      </c>
      <c r="K948" s="45">
        <f t="shared" si="157"/>
        <v>0</v>
      </c>
      <c r="M948" s="33">
        <f t="shared" si="159"/>
        <v>57.5</v>
      </c>
      <c r="N948" s="33">
        <f t="shared" si="160"/>
        <v>0</v>
      </c>
    </row>
    <row r="949" spans="1:14" s="5" customFormat="1" ht="18" customHeight="1" hidden="1">
      <c r="A949" s="29"/>
      <c r="B949" s="30" t="s">
        <v>464</v>
      </c>
      <c r="C949" s="31" t="s">
        <v>21</v>
      </c>
      <c r="D949" s="31" t="s">
        <v>470</v>
      </c>
      <c r="E949" s="31" t="s">
        <v>419</v>
      </c>
      <c r="F949" s="31" t="s">
        <v>462</v>
      </c>
      <c r="G949" s="31" t="s">
        <v>463</v>
      </c>
      <c r="H949" s="28"/>
      <c r="I949" s="28"/>
      <c r="J949" s="28"/>
      <c r="K949" s="45" t="e">
        <f t="shared" si="157"/>
        <v>#DIV/0!</v>
      </c>
      <c r="M949" s="33">
        <f t="shared" si="159"/>
        <v>0</v>
      </c>
      <c r="N949" s="33">
        <f t="shared" si="160"/>
        <v>0</v>
      </c>
    </row>
    <row r="950" spans="1:14" s="5" customFormat="1" ht="18.75">
      <c r="A950" s="29"/>
      <c r="B950" s="30" t="s">
        <v>441</v>
      </c>
      <c r="C950" s="31" t="s">
        <v>21</v>
      </c>
      <c r="D950" s="31" t="s">
        <v>470</v>
      </c>
      <c r="E950" s="31" t="s">
        <v>419</v>
      </c>
      <c r="F950" s="31" t="s">
        <v>462</v>
      </c>
      <c r="G950" s="31" t="s">
        <v>442</v>
      </c>
      <c r="H950" s="28">
        <v>57.5</v>
      </c>
      <c r="I950" s="28">
        <v>57.5</v>
      </c>
      <c r="J950" s="28">
        <v>0</v>
      </c>
      <c r="K950" s="45">
        <f t="shared" si="157"/>
        <v>0</v>
      </c>
      <c r="M950" s="33">
        <f t="shared" si="159"/>
        <v>57.5</v>
      </c>
      <c r="N950" s="33">
        <f t="shared" si="160"/>
        <v>0</v>
      </c>
    </row>
    <row r="951" spans="1:14" s="5" customFormat="1" ht="108" customHeight="1" hidden="1">
      <c r="A951" s="29"/>
      <c r="B951" s="30" t="s">
        <v>668</v>
      </c>
      <c r="C951" s="31" t="s">
        <v>21</v>
      </c>
      <c r="D951" s="31" t="s">
        <v>470</v>
      </c>
      <c r="E951" s="31" t="s">
        <v>419</v>
      </c>
      <c r="F951" s="31" t="s">
        <v>669</v>
      </c>
      <c r="G951" s="31"/>
      <c r="H951" s="28">
        <f aca="true" t="shared" si="164" ref="H951:J955">H952</f>
        <v>0</v>
      </c>
      <c r="I951" s="28">
        <f t="shared" si="164"/>
        <v>0</v>
      </c>
      <c r="J951" s="28">
        <f t="shared" si="164"/>
        <v>0</v>
      </c>
      <c r="K951" s="45" t="e">
        <f t="shared" si="157"/>
        <v>#DIV/0!</v>
      </c>
      <c r="M951" s="33">
        <f t="shared" si="159"/>
        <v>0</v>
      </c>
      <c r="N951" s="33">
        <f t="shared" si="160"/>
        <v>0</v>
      </c>
    </row>
    <row r="952" spans="1:14" s="5" customFormat="1" ht="51.75" hidden="1">
      <c r="A952" s="29"/>
      <c r="B952" s="30" t="s">
        <v>670</v>
      </c>
      <c r="C952" s="31" t="s">
        <v>21</v>
      </c>
      <c r="D952" s="31" t="s">
        <v>470</v>
      </c>
      <c r="E952" s="31" t="s">
        <v>419</v>
      </c>
      <c r="F952" s="31" t="s">
        <v>671</v>
      </c>
      <c r="G952" s="31"/>
      <c r="H952" s="28">
        <f t="shared" si="164"/>
        <v>0</v>
      </c>
      <c r="I952" s="28">
        <f t="shared" si="164"/>
        <v>0</v>
      </c>
      <c r="J952" s="28">
        <f t="shared" si="164"/>
        <v>0</v>
      </c>
      <c r="K952" s="45" t="e">
        <f t="shared" si="157"/>
        <v>#DIV/0!</v>
      </c>
      <c r="M952" s="33">
        <f t="shared" si="159"/>
        <v>0</v>
      </c>
      <c r="N952" s="33">
        <f t="shared" si="160"/>
        <v>0</v>
      </c>
    </row>
    <row r="953" spans="1:14" s="5" customFormat="1" ht="18.75" hidden="1">
      <c r="A953" s="29"/>
      <c r="B953" s="30" t="s">
        <v>464</v>
      </c>
      <c r="C953" s="31" t="s">
        <v>21</v>
      </c>
      <c r="D953" s="31" t="s">
        <v>470</v>
      </c>
      <c r="E953" s="31" t="s">
        <v>419</v>
      </c>
      <c r="F953" s="31" t="s">
        <v>671</v>
      </c>
      <c r="G953" s="31" t="s">
        <v>463</v>
      </c>
      <c r="H953" s="28"/>
      <c r="I953" s="28"/>
      <c r="J953" s="28"/>
      <c r="K953" s="45" t="e">
        <f t="shared" si="157"/>
        <v>#DIV/0!</v>
      </c>
      <c r="M953" s="33">
        <f t="shared" si="159"/>
        <v>0</v>
      </c>
      <c r="N953" s="33">
        <f t="shared" si="160"/>
        <v>0</v>
      </c>
    </row>
    <row r="954" spans="1:14" s="5" customFormat="1" ht="70.5" customHeight="1">
      <c r="A954" s="29"/>
      <c r="B954" s="30" t="s">
        <v>648</v>
      </c>
      <c r="C954" s="31" t="s">
        <v>21</v>
      </c>
      <c r="D954" s="31" t="s">
        <v>470</v>
      </c>
      <c r="E954" s="31" t="s">
        <v>419</v>
      </c>
      <c r="F954" s="31" t="s">
        <v>649</v>
      </c>
      <c r="G954" s="31"/>
      <c r="H954" s="28">
        <f t="shared" si="164"/>
        <v>350</v>
      </c>
      <c r="I954" s="28">
        <f t="shared" si="164"/>
        <v>350</v>
      </c>
      <c r="J954" s="28">
        <f t="shared" si="164"/>
        <v>100.2</v>
      </c>
      <c r="K954" s="45">
        <f t="shared" si="157"/>
        <v>28.62857142857143</v>
      </c>
      <c r="M954" s="33">
        <f t="shared" si="159"/>
        <v>249.8</v>
      </c>
      <c r="N954" s="33">
        <f t="shared" si="160"/>
        <v>0</v>
      </c>
    </row>
    <row r="955" spans="1:14" s="5" customFormat="1" ht="52.5" customHeight="1">
      <c r="A955" s="29"/>
      <c r="B955" s="30" t="s">
        <v>650</v>
      </c>
      <c r="C955" s="31" t="s">
        <v>21</v>
      </c>
      <c r="D955" s="31" t="s">
        <v>470</v>
      </c>
      <c r="E955" s="31" t="s">
        <v>419</v>
      </c>
      <c r="F955" s="31" t="s">
        <v>651</v>
      </c>
      <c r="G955" s="31"/>
      <c r="H955" s="28">
        <f t="shared" si="164"/>
        <v>350</v>
      </c>
      <c r="I955" s="28">
        <f t="shared" si="164"/>
        <v>350</v>
      </c>
      <c r="J955" s="28">
        <f t="shared" si="164"/>
        <v>100.2</v>
      </c>
      <c r="K955" s="45">
        <f t="shared" si="157"/>
        <v>28.62857142857143</v>
      </c>
      <c r="M955" s="33">
        <f t="shared" si="159"/>
        <v>249.8</v>
      </c>
      <c r="N955" s="33">
        <f t="shared" si="160"/>
        <v>0</v>
      </c>
    </row>
    <row r="956" spans="1:14" s="5" customFormat="1" ht="18.75">
      <c r="A956" s="29"/>
      <c r="B956" s="30" t="s">
        <v>464</v>
      </c>
      <c r="C956" s="31" t="s">
        <v>21</v>
      </c>
      <c r="D956" s="31" t="s">
        <v>470</v>
      </c>
      <c r="E956" s="31" t="s">
        <v>419</v>
      </c>
      <c r="F956" s="31" t="s">
        <v>651</v>
      </c>
      <c r="G956" s="31" t="s">
        <v>463</v>
      </c>
      <c r="H956" s="28">
        <v>350</v>
      </c>
      <c r="I956" s="28">
        <v>350</v>
      </c>
      <c r="J956" s="28">
        <v>100.2</v>
      </c>
      <c r="K956" s="45">
        <f t="shared" si="157"/>
        <v>28.62857142857143</v>
      </c>
      <c r="M956" s="33">
        <f t="shared" si="159"/>
        <v>249.8</v>
      </c>
      <c r="N956" s="33">
        <f t="shared" si="160"/>
        <v>0</v>
      </c>
    </row>
    <row r="957" spans="1:14" s="5" customFormat="1" ht="34.5">
      <c r="A957" s="29"/>
      <c r="B957" s="30" t="s">
        <v>63</v>
      </c>
      <c r="C957" s="31" t="s">
        <v>21</v>
      </c>
      <c r="D957" s="31" t="s">
        <v>470</v>
      </c>
      <c r="E957" s="31" t="s">
        <v>419</v>
      </c>
      <c r="F957" s="37" t="s">
        <v>64</v>
      </c>
      <c r="G957" s="31"/>
      <c r="H957" s="28">
        <f aca="true" t="shared" si="165" ref="H957:J958">H958</f>
        <v>913.6</v>
      </c>
      <c r="I957" s="28">
        <f t="shared" si="165"/>
        <v>913.6</v>
      </c>
      <c r="J957" s="28">
        <f t="shared" si="165"/>
        <v>765</v>
      </c>
      <c r="K957" s="45">
        <f t="shared" si="157"/>
        <v>83.73467600700525</v>
      </c>
      <c r="M957" s="33">
        <f t="shared" si="159"/>
        <v>148.60000000000002</v>
      </c>
      <c r="N957" s="33">
        <f t="shared" si="160"/>
        <v>0</v>
      </c>
    </row>
    <row r="958" spans="1:14" s="5" customFormat="1" ht="54" customHeight="1">
      <c r="A958" s="29"/>
      <c r="B958" s="30" t="s">
        <v>717</v>
      </c>
      <c r="C958" s="31" t="s">
        <v>21</v>
      </c>
      <c r="D958" s="31" t="s">
        <v>470</v>
      </c>
      <c r="E958" s="31" t="s">
        <v>419</v>
      </c>
      <c r="F958" s="37" t="s">
        <v>65</v>
      </c>
      <c r="G958" s="31"/>
      <c r="H958" s="28">
        <f t="shared" si="165"/>
        <v>913.6</v>
      </c>
      <c r="I958" s="28">
        <f t="shared" si="165"/>
        <v>913.6</v>
      </c>
      <c r="J958" s="28">
        <f t="shared" si="165"/>
        <v>765</v>
      </c>
      <c r="K958" s="45">
        <f t="shared" si="157"/>
        <v>83.73467600700525</v>
      </c>
      <c r="M958" s="33">
        <f t="shared" si="159"/>
        <v>148.60000000000002</v>
      </c>
      <c r="N958" s="33">
        <f t="shared" si="160"/>
        <v>0</v>
      </c>
    </row>
    <row r="959" spans="1:14" s="5" customFormat="1" ht="18.75">
      <c r="A959" s="29"/>
      <c r="B959" s="30" t="s">
        <v>464</v>
      </c>
      <c r="C959" s="31" t="s">
        <v>21</v>
      </c>
      <c r="D959" s="31" t="s">
        <v>470</v>
      </c>
      <c r="E959" s="31" t="s">
        <v>419</v>
      </c>
      <c r="F959" s="37" t="s">
        <v>65</v>
      </c>
      <c r="G959" s="31" t="s">
        <v>463</v>
      </c>
      <c r="H959" s="28">
        <v>913.6</v>
      </c>
      <c r="I959" s="28">
        <v>913.6</v>
      </c>
      <c r="J959" s="28">
        <v>765</v>
      </c>
      <c r="K959" s="45">
        <f aca="true" t="shared" si="166" ref="K959:K1022">J959*100/I959</f>
        <v>83.73467600700525</v>
      </c>
      <c r="M959" s="33">
        <f t="shared" si="159"/>
        <v>148.60000000000002</v>
      </c>
      <c r="N959" s="33">
        <f t="shared" si="160"/>
        <v>0</v>
      </c>
    </row>
    <row r="960" spans="1:14" s="5" customFormat="1" ht="34.5" hidden="1">
      <c r="A960" s="29"/>
      <c r="B960" s="30" t="s">
        <v>83</v>
      </c>
      <c r="C960" s="31" t="s">
        <v>21</v>
      </c>
      <c r="D960" s="31" t="s">
        <v>470</v>
      </c>
      <c r="E960" s="31" t="s">
        <v>419</v>
      </c>
      <c r="F960" s="31" t="s">
        <v>66</v>
      </c>
      <c r="G960" s="31"/>
      <c r="H960" s="28">
        <f>SUM(H961,H965)</f>
        <v>0</v>
      </c>
      <c r="I960" s="28">
        <f>SUM(I961,I965)</f>
        <v>0</v>
      </c>
      <c r="J960" s="28">
        <f>SUM(J961,J965)</f>
        <v>0</v>
      </c>
      <c r="K960" s="45" t="e">
        <f t="shared" si="166"/>
        <v>#DIV/0!</v>
      </c>
      <c r="M960" s="33">
        <f t="shared" si="159"/>
        <v>0</v>
      </c>
      <c r="N960" s="33">
        <f t="shared" si="160"/>
        <v>0</v>
      </c>
    </row>
    <row r="961" spans="1:14" s="5" customFormat="1" ht="51.75" hidden="1">
      <c r="A961" s="29"/>
      <c r="B961" s="30" t="s">
        <v>489</v>
      </c>
      <c r="C961" s="31" t="s">
        <v>21</v>
      </c>
      <c r="D961" s="31" t="s">
        <v>470</v>
      </c>
      <c r="E961" s="31" t="s">
        <v>419</v>
      </c>
      <c r="F961" s="31" t="s">
        <v>67</v>
      </c>
      <c r="G961" s="31"/>
      <c r="H961" s="28">
        <f>SUM(H962:H962)</f>
        <v>0</v>
      </c>
      <c r="I961" s="28">
        <f>SUM(I962:I962)</f>
        <v>0</v>
      </c>
      <c r="J961" s="28">
        <f>SUM(J962:J962)</f>
        <v>0</v>
      </c>
      <c r="K961" s="45" t="e">
        <f t="shared" si="166"/>
        <v>#DIV/0!</v>
      </c>
      <c r="M961" s="33">
        <f t="shared" si="159"/>
        <v>0</v>
      </c>
      <c r="N961" s="33">
        <f t="shared" si="160"/>
        <v>0</v>
      </c>
    </row>
    <row r="962" spans="1:14" s="5" customFormat="1" ht="18.75" hidden="1">
      <c r="A962" s="29"/>
      <c r="B962" s="30" t="s">
        <v>441</v>
      </c>
      <c r="C962" s="31" t="s">
        <v>21</v>
      </c>
      <c r="D962" s="31" t="s">
        <v>470</v>
      </c>
      <c r="E962" s="31" t="s">
        <v>419</v>
      </c>
      <c r="F962" s="31" t="s">
        <v>67</v>
      </c>
      <c r="G962" s="31" t="s">
        <v>442</v>
      </c>
      <c r="H962" s="28"/>
      <c r="I962" s="28"/>
      <c r="J962" s="28"/>
      <c r="K962" s="45" t="e">
        <f t="shared" si="166"/>
        <v>#DIV/0!</v>
      </c>
      <c r="M962" s="33">
        <f t="shared" si="159"/>
        <v>0</v>
      </c>
      <c r="N962" s="33">
        <f t="shared" si="160"/>
        <v>0</v>
      </c>
    </row>
    <row r="963" spans="1:14" s="5" customFormat="1" ht="54" customHeight="1" hidden="1">
      <c r="A963" s="29"/>
      <c r="B963" s="30" t="s">
        <v>87</v>
      </c>
      <c r="C963" s="31" t="s">
        <v>21</v>
      </c>
      <c r="D963" s="31" t="s">
        <v>470</v>
      </c>
      <c r="E963" s="31" t="s">
        <v>419</v>
      </c>
      <c r="F963" s="31" t="s">
        <v>68</v>
      </c>
      <c r="G963" s="31"/>
      <c r="H963" s="28">
        <f>H964</f>
        <v>0</v>
      </c>
      <c r="I963" s="28">
        <f>I964</f>
        <v>0</v>
      </c>
      <c r="J963" s="28">
        <f>J964</f>
        <v>0</v>
      </c>
      <c r="K963" s="45" t="e">
        <f t="shared" si="166"/>
        <v>#DIV/0!</v>
      </c>
      <c r="M963" s="33">
        <f t="shared" si="159"/>
        <v>0</v>
      </c>
      <c r="N963" s="33">
        <f t="shared" si="160"/>
        <v>0</v>
      </c>
    </row>
    <row r="964" spans="1:14" s="5" customFormat="1" ht="18" customHeight="1" hidden="1">
      <c r="A964" s="29"/>
      <c r="B964" s="30" t="s">
        <v>464</v>
      </c>
      <c r="C964" s="31" t="s">
        <v>21</v>
      </c>
      <c r="D964" s="31" t="s">
        <v>470</v>
      </c>
      <c r="E964" s="31" t="s">
        <v>419</v>
      </c>
      <c r="F964" s="31" t="s">
        <v>68</v>
      </c>
      <c r="G964" s="31" t="s">
        <v>463</v>
      </c>
      <c r="H964" s="28"/>
      <c r="I964" s="28"/>
      <c r="J964" s="28"/>
      <c r="K964" s="45" t="e">
        <f t="shared" si="166"/>
        <v>#DIV/0!</v>
      </c>
      <c r="M964" s="33">
        <f t="shared" si="159"/>
        <v>0</v>
      </c>
      <c r="N964" s="33">
        <f t="shared" si="160"/>
        <v>0</v>
      </c>
    </row>
    <row r="965" spans="1:14" s="5" customFormat="1" ht="34.5" hidden="1">
      <c r="A965" s="29"/>
      <c r="B965" s="30" t="s">
        <v>718</v>
      </c>
      <c r="C965" s="31" t="s">
        <v>21</v>
      </c>
      <c r="D965" s="31" t="s">
        <v>470</v>
      </c>
      <c r="E965" s="31" t="s">
        <v>419</v>
      </c>
      <c r="F965" s="31" t="s">
        <v>68</v>
      </c>
      <c r="G965" s="31"/>
      <c r="H965" s="28">
        <f>SUM(H966:H967)</f>
        <v>0</v>
      </c>
      <c r="I965" s="28">
        <f>SUM(I966:I967)</f>
        <v>0</v>
      </c>
      <c r="J965" s="28">
        <f>SUM(J966:J967)</f>
        <v>0</v>
      </c>
      <c r="K965" s="45" t="e">
        <f t="shared" si="166"/>
        <v>#DIV/0!</v>
      </c>
      <c r="M965" s="33">
        <f t="shared" si="159"/>
        <v>0</v>
      </c>
      <c r="N965" s="33">
        <f t="shared" si="160"/>
        <v>0</v>
      </c>
    </row>
    <row r="966" spans="1:14" s="5" customFormat="1" ht="18" customHeight="1" hidden="1">
      <c r="A966" s="29"/>
      <c r="B966" s="30" t="s">
        <v>464</v>
      </c>
      <c r="C966" s="31" t="s">
        <v>21</v>
      </c>
      <c r="D966" s="31" t="s">
        <v>470</v>
      </c>
      <c r="E966" s="31" t="s">
        <v>419</v>
      </c>
      <c r="F966" s="31" t="s">
        <v>68</v>
      </c>
      <c r="G966" s="31" t="s">
        <v>463</v>
      </c>
      <c r="H966" s="28">
        <v>0</v>
      </c>
      <c r="I966" s="28">
        <v>0</v>
      </c>
      <c r="J966" s="28">
        <v>0</v>
      </c>
      <c r="K966" s="45" t="e">
        <f t="shared" si="166"/>
        <v>#DIV/0!</v>
      </c>
      <c r="M966" s="33">
        <f t="shared" si="159"/>
        <v>0</v>
      </c>
      <c r="N966" s="33">
        <f t="shared" si="160"/>
        <v>0</v>
      </c>
    </row>
    <row r="967" spans="1:14" s="5" customFormat="1" ht="18.75" hidden="1">
      <c r="A967" s="29"/>
      <c r="B967" s="30" t="s">
        <v>441</v>
      </c>
      <c r="C967" s="31" t="s">
        <v>21</v>
      </c>
      <c r="D967" s="31" t="s">
        <v>470</v>
      </c>
      <c r="E967" s="31" t="s">
        <v>419</v>
      </c>
      <c r="F967" s="31" t="s">
        <v>68</v>
      </c>
      <c r="G967" s="31" t="s">
        <v>442</v>
      </c>
      <c r="H967" s="28">
        <v>0</v>
      </c>
      <c r="I967" s="28">
        <v>0</v>
      </c>
      <c r="J967" s="28">
        <v>0</v>
      </c>
      <c r="K967" s="45" t="e">
        <f t="shared" si="166"/>
        <v>#DIV/0!</v>
      </c>
      <c r="M967" s="33">
        <f t="shared" si="159"/>
        <v>0</v>
      </c>
      <c r="N967" s="33">
        <f t="shared" si="160"/>
        <v>0</v>
      </c>
    </row>
    <row r="968" spans="1:14" s="5" customFormat="1" ht="51.75" customHeight="1">
      <c r="A968" s="29"/>
      <c r="B968" s="30" t="s">
        <v>84</v>
      </c>
      <c r="C968" s="31" t="s">
        <v>21</v>
      </c>
      <c r="D968" s="31" t="s">
        <v>470</v>
      </c>
      <c r="E968" s="31" t="s">
        <v>419</v>
      </c>
      <c r="F968" s="31" t="s">
        <v>69</v>
      </c>
      <c r="G968" s="31"/>
      <c r="H968" s="28">
        <f>H969</f>
        <v>2517</v>
      </c>
      <c r="I968" s="28">
        <f>I969</f>
        <v>2517</v>
      </c>
      <c r="J968" s="28">
        <f>J969</f>
        <v>2511.2000000000003</v>
      </c>
      <c r="K968" s="45">
        <f t="shared" si="166"/>
        <v>99.76956694477553</v>
      </c>
      <c r="M968" s="33">
        <f t="shared" si="159"/>
        <v>5.799999999999727</v>
      </c>
      <c r="N968" s="33">
        <f t="shared" si="160"/>
        <v>0</v>
      </c>
    </row>
    <row r="969" spans="1:14" s="5" customFormat="1" ht="103.5">
      <c r="A969" s="29"/>
      <c r="B969" s="34" t="s">
        <v>719</v>
      </c>
      <c r="C969" s="31" t="s">
        <v>21</v>
      </c>
      <c r="D969" s="31" t="s">
        <v>470</v>
      </c>
      <c r="E969" s="31" t="s">
        <v>419</v>
      </c>
      <c r="F969" s="31" t="s">
        <v>382</v>
      </c>
      <c r="G969" s="31"/>
      <c r="H969" s="28">
        <f>SUM(H970,H972,H974)</f>
        <v>2517</v>
      </c>
      <c r="I969" s="28">
        <f>SUM(I970,I972,I974)</f>
        <v>2517</v>
      </c>
      <c r="J969" s="28">
        <f>SUM(J970,J972,J974)</f>
        <v>2511.2000000000003</v>
      </c>
      <c r="K969" s="45">
        <f t="shared" si="166"/>
        <v>99.76956694477553</v>
      </c>
      <c r="M969" s="33">
        <f t="shared" si="159"/>
        <v>5.799999999999727</v>
      </c>
      <c r="N969" s="33">
        <f t="shared" si="160"/>
        <v>0</v>
      </c>
    </row>
    <row r="970" spans="1:14" s="5" customFormat="1" ht="18.75">
      <c r="A970" s="29"/>
      <c r="B970" s="30" t="s">
        <v>70</v>
      </c>
      <c r="C970" s="31" t="s">
        <v>21</v>
      </c>
      <c r="D970" s="31" t="s">
        <v>470</v>
      </c>
      <c r="E970" s="31" t="s">
        <v>419</v>
      </c>
      <c r="F970" s="31" t="s">
        <v>71</v>
      </c>
      <c r="G970" s="31"/>
      <c r="H970" s="28">
        <f>SUM(H971:H971)</f>
        <v>2372.3</v>
      </c>
      <c r="I970" s="28">
        <f>SUM(I971:I971)</f>
        <v>2372.3</v>
      </c>
      <c r="J970" s="28">
        <f>SUM(J971:J971)</f>
        <v>2372.3</v>
      </c>
      <c r="K970" s="45">
        <f t="shared" si="166"/>
        <v>100</v>
      </c>
      <c r="M970" s="33">
        <f aca="true" t="shared" si="167" ref="M970:M1033">I970-J970</f>
        <v>0</v>
      </c>
      <c r="N970" s="33">
        <f aca="true" t="shared" si="168" ref="N970:N1033">H970-I970</f>
        <v>0</v>
      </c>
    </row>
    <row r="971" spans="1:14" s="5" customFormat="1" ht="18.75">
      <c r="A971" s="29"/>
      <c r="B971" s="30" t="s">
        <v>441</v>
      </c>
      <c r="C971" s="31" t="s">
        <v>21</v>
      </c>
      <c r="D971" s="31" t="s">
        <v>470</v>
      </c>
      <c r="E971" s="31" t="s">
        <v>419</v>
      </c>
      <c r="F971" s="31" t="s">
        <v>71</v>
      </c>
      <c r="G971" s="31" t="s">
        <v>442</v>
      </c>
      <c r="H971" s="28">
        <v>2372.3</v>
      </c>
      <c r="I971" s="28">
        <v>2372.3</v>
      </c>
      <c r="J971" s="28">
        <v>2372.3</v>
      </c>
      <c r="K971" s="45">
        <f t="shared" si="166"/>
        <v>100</v>
      </c>
      <c r="M971" s="33">
        <f t="shared" si="167"/>
        <v>0</v>
      </c>
      <c r="N971" s="33">
        <f t="shared" si="168"/>
        <v>0</v>
      </c>
    </row>
    <row r="972" spans="1:14" s="5" customFormat="1" ht="18.75">
      <c r="A972" s="29"/>
      <c r="B972" s="30" t="s">
        <v>72</v>
      </c>
      <c r="C972" s="31" t="s">
        <v>21</v>
      </c>
      <c r="D972" s="31" t="s">
        <v>470</v>
      </c>
      <c r="E972" s="31" t="s">
        <v>419</v>
      </c>
      <c r="F972" s="31" t="s">
        <v>74</v>
      </c>
      <c r="G972" s="31"/>
      <c r="H972" s="28">
        <f>SUM(H973:H973)</f>
        <v>48.1</v>
      </c>
      <c r="I972" s="28">
        <f>SUM(I973:I973)</f>
        <v>48.1</v>
      </c>
      <c r="J972" s="28">
        <f>SUM(J973:J973)</f>
        <v>48</v>
      </c>
      <c r="K972" s="45">
        <f t="shared" si="166"/>
        <v>99.79209979209979</v>
      </c>
      <c r="M972" s="33">
        <f t="shared" si="167"/>
        <v>0.10000000000000142</v>
      </c>
      <c r="N972" s="33">
        <f t="shared" si="168"/>
        <v>0</v>
      </c>
    </row>
    <row r="973" spans="1:14" s="5" customFormat="1" ht="18.75">
      <c r="A973" s="29"/>
      <c r="B973" s="30" t="s">
        <v>441</v>
      </c>
      <c r="C973" s="31" t="s">
        <v>21</v>
      </c>
      <c r="D973" s="31" t="s">
        <v>470</v>
      </c>
      <c r="E973" s="31" t="s">
        <v>419</v>
      </c>
      <c r="F973" s="31" t="s">
        <v>74</v>
      </c>
      <c r="G973" s="31" t="s">
        <v>442</v>
      </c>
      <c r="H973" s="28">
        <v>48.1</v>
      </c>
      <c r="I973" s="28">
        <v>48.1</v>
      </c>
      <c r="J973" s="28">
        <v>48</v>
      </c>
      <c r="K973" s="45">
        <f t="shared" si="166"/>
        <v>99.79209979209979</v>
      </c>
      <c r="M973" s="33">
        <f t="shared" si="167"/>
        <v>0.10000000000000142</v>
      </c>
      <c r="N973" s="33">
        <f t="shared" si="168"/>
        <v>0</v>
      </c>
    </row>
    <row r="974" spans="1:14" s="5" customFormat="1" ht="34.5">
      <c r="A974" s="29"/>
      <c r="B974" s="30" t="s">
        <v>73</v>
      </c>
      <c r="C974" s="31" t="s">
        <v>21</v>
      </c>
      <c r="D974" s="31" t="s">
        <v>470</v>
      </c>
      <c r="E974" s="31" t="s">
        <v>419</v>
      </c>
      <c r="F974" s="31" t="s">
        <v>75</v>
      </c>
      <c r="G974" s="31"/>
      <c r="H974" s="28">
        <f>SUM(H975:H975)</f>
        <v>96.6</v>
      </c>
      <c r="I974" s="28">
        <f>SUM(I975:I975)</f>
        <v>96.6</v>
      </c>
      <c r="J974" s="28">
        <f>SUM(J975:J975)</f>
        <v>90.9</v>
      </c>
      <c r="K974" s="45">
        <f t="shared" si="166"/>
        <v>94.09937888198759</v>
      </c>
      <c r="M974" s="33">
        <f t="shared" si="167"/>
        <v>5.699999999999989</v>
      </c>
      <c r="N974" s="33">
        <f t="shared" si="168"/>
        <v>0</v>
      </c>
    </row>
    <row r="975" spans="1:14" s="5" customFormat="1" ht="18.75">
      <c r="A975" s="29"/>
      <c r="B975" s="30" t="s">
        <v>441</v>
      </c>
      <c r="C975" s="31" t="s">
        <v>21</v>
      </c>
      <c r="D975" s="31" t="s">
        <v>470</v>
      </c>
      <c r="E975" s="31" t="s">
        <v>419</v>
      </c>
      <c r="F975" s="31" t="s">
        <v>75</v>
      </c>
      <c r="G975" s="31" t="s">
        <v>442</v>
      </c>
      <c r="H975" s="28">
        <v>96.6</v>
      </c>
      <c r="I975" s="28">
        <v>96.6</v>
      </c>
      <c r="J975" s="28">
        <v>90.9</v>
      </c>
      <c r="K975" s="45">
        <f t="shared" si="166"/>
        <v>94.09937888198759</v>
      </c>
      <c r="M975" s="33">
        <f t="shared" si="167"/>
        <v>5.699999999999989</v>
      </c>
      <c r="N975" s="33">
        <f t="shared" si="168"/>
        <v>0</v>
      </c>
    </row>
    <row r="976" spans="1:14" s="5" customFormat="1" ht="18.75">
      <c r="A976" s="29"/>
      <c r="B976" s="30" t="s">
        <v>26</v>
      </c>
      <c r="C976" s="31" t="s">
        <v>21</v>
      </c>
      <c r="D976" s="31" t="s">
        <v>470</v>
      </c>
      <c r="E976" s="31" t="s">
        <v>419</v>
      </c>
      <c r="F976" s="31" t="s">
        <v>477</v>
      </c>
      <c r="G976" s="31"/>
      <c r="H976" s="28">
        <f aca="true" t="shared" si="169" ref="H976:J978">H977</f>
        <v>1349</v>
      </c>
      <c r="I976" s="28">
        <f t="shared" si="169"/>
        <v>1349</v>
      </c>
      <c r="J976" s="28">
        <f t="shared" si="169"/>
        <v>1324.4</v>
      </c>
      <c r="K976" s="45">
        <f t="shared" si="166"/>
        <v>98.17642698295033</v>
      </c>
      <c r="M976" s="33">
        <f t="shared" si="167"/>
        <v>24.59999999999991</v>
      </c>
      <c r="N976" s="33">
        <f t="shared" si="168"/>
        <v>0</v>
      </c>
    </row>
    <row r="977" spans="1:14" s="5" customFormat="1" ht="37.5" customHeight="1">
      <c r="A977" s="29"/>
      <c r="B977" s="30" t="s">
        <v>723</v>
      </c>
      <c r="C977" s="31" t="s">
        <v>21</v>
      </c>
      <c r="D977" s="31" t="s">
        <v>470</v>
      </c>
      <c r="E977" s="31" t="s">
        <v>419</v>
      </c>
      <c r="F977" s="31" t="s">
        <v>724</v>
      </c>
      <c r="G977" s="31"/>
      <c r="H977" s="28">
        <f t="shared" si="169"/>
        <v>1349</v>
      </c>
      <c r="I977" s="28">
        <f t="shared" si="169"/>
        <v>1349</v>
      </c>
      <c r="J977" s="28">
        <f t="shared" si="169"/>
        <v>1324.4</v>
      </c>
      <c r="K977" s="45">
        <f t="shared" si="166"/>
        <v>98.17642698295033</v>
      </c>
      <c r="M977" s="33">
        <f t="shared" si="167"/>
        <v>24.59999999999991</v>
      </c>
      <c r="N977" s="33">
        <f t="shared" si="168"/>
        <v>0</v>
      </c>
    </row>
    <row r="978" spans="1:14" s="5" customFormat="1" ht="34.5">
      <c r="A978" s="29"/>
      <c r="B978" s="30" t="s">
        <v>718</v>
      </c>
      <c r="C978" s="31" t="s">
        <v>21</v>
      </c>
      <c r="D978" s="31" t="s">
        <v>470</v>
      </c>
      <c r="E978" s="31" t="s">
        <v>419</v>
      </c>
      <c r="F978" s="31" t="s">
        <v>725</v>
      </c>
      <c r="G978" s="31"/>
      <c r="H978" s="28">
        <f t="shared" si="169"/>
        <v>1349</v>
      </c>
      <c r="I978" s="28">
        <f t="shared" si="169"/>
        <v>1349</v>
      </c>
      <c r="J978" s="28">
        <f t="shared" si="169"/>
        <v>1324.4</v>
      </c>
      <c r="K978" s="45">
        <f t="shared" si="166"/>
        <v>98.17642698295033</v>
      </c>
      <c r="M978" s="33">
        <f t="shared" si="167"/>
        <v>24.59999999999991</v>
      </c>
      <c r="N978" s="33">
        <f t="shared" si="168"/>
        <v>0</v>
      </c>
    </row>
    <row r="979" spans="1:14" s="5" customFormat="1" ht="18.75">
      <c r="A979" s="29"/>
      <c r="B979" s="30" t="s">
        <v>441</v>
      </c>
      <c r="C979" s="31" t="s">
        <v>21</v>
      </c>
      <c r="D979" s="31" t="s">
        <v>470</v>
      </c>
      <c r="E979" s="31" t="s">
        <v>419</v>
      </c>
      <c r="F979" s="31" t="s">
        <v>725</v>
      </c>
      <c r="G979" s="31" t="s">
        <v>442</v>
      </c>
      <c r="H979" s="28">
        <v>1349</v>
      </c>
      <c r="I979" s="28">
        <v>1349</v>
      </c>
      <c r="J979" s="28">
        <v>1324.4</v>
      </c>
      <c r="K979" s="45">
        <f t="shared" si="166"/>
        <v>98.17642698295033</v>
      </c>
      <c r="M979" s="33">
        <f t="shared" si="167"/>
        <v>24.59999999999991</v>
      </c>
      <c r="N979" s="33">
        <f t="shared" si="168"/>
        <v>0</v>
      </c>
    </row>
    <row r="980" spans="1:14" s="5" customFormat="1" ht="19.5" customHeight="1">
      <c r="A980" s="29"/>
      <c r="B980" s="30" t="s">
        <v>111</v>
      </c>
      <c r="C980" s="31" t="s">
        <v>21</v>
      </c>
      <c r="D980" s="31" t="s">
        <v>470</v>
      </c>
      <c r="E980" s="31" t="s">
        <v>419</v>
      </c>
      <c r="F980" s="31" t="s">
        <v>479</v>
      </c>
      <c r="G980" s="31"/>
      <c r="H980" s="28">
        <f>SUM(H981,H984)</f>
        <v>200</v>
      </c>
      <c r="I980" s="28">
        <f>SUM(I981,I984)</f>
        <v>200</v>
      </c>
      <c r="J980" s="28">
        <f>SUM(J981,J984)</f>
        <v>96.9</v>
      </c>
      <c r="K980" s="45">
        <f t="shared" si="166"/>
        <v>48.45</v>
      </c>
      <c r="M980" s="33">
        <f t="shared" si="167"/>
        <v>103.1</v>
      </c>
      <c r="N980" s="33">
        <f t="shared" si="168"/>
        <v>0</v>
      </c>
    </row>
    <row r="981" spans="1:14" s="5" customFormat="1" ht="36.75" customHeight="1">
      <c r="A981" s="29"/>
      <c r="B981" s="30" t="s">
        <v>355</v>
      </c>
      <c r="C981" s="31" t="s">
        <v>21</v>
      </c>
      <c r="D981" s="31" t="s">
        <v>470</v>
      </c>
      <c r="E981" s="31" t="s">
        <v>419</v>
      </c>
      <c r="F981" s="31" t="s">
        <v>356</v>
      </c>
      <c r="G981" s="31"/>
      <c r="H981" s="28">
        <f aca="true" t="shared" si="170" ref="H981:J982">H982</f>
        <v>200</v>
      </c>
      <c r="I981" s="28">
        <f t="shared" si="170"/>
        <v>200</v>
      </c>
      <c r="J981" s="28">
        <f t="shared" si="170"/>
        <v>96.9</v>
      </c>
      <c r="K981" s="45">
        <f t="shared" si="166"/>
        <v>48.45</v>
      </c>
      <c r="M981" s="33">
        <f t="shared" si="167"/>
        <v>103.1</v>
      </c>
      <c r="N981" s="33">
        <f t="shared" si="168"/>
        <v>0</v>
      </c>
    </row>
    <row r="982" spans="1:14" s="5" customFormat="1" ht="18.75">
      <c r="A982" s="29"/>
      <c r="B982" s="30" t="s">
        <v>726</v>
      </c>
      <c r="C982" s="31" t="s">
        <v>21</v>
      </c>
      <c r="D982" s="31" t="s">
        <v>470</v>
      </c>
      <c r="E982" s="31" t="s">
        <v>419</v>
      </c>
      <c r="F982" s="31" t="s">
        <v>727</v>
      </c>
      <c r="G982" s="31"/>
      <c r="H982" s="28">
        <f t="shared" si="170"/>
        <v>200</v>
      </c>
      <c r="I982" s="28">
        <f t="shared" si="170"/>
        <v>200</v>
      </c>
      <c r="J982" s="28">
        <f t="shared" si="170"/>
        <v>96.9</v>
      </c>
      <c r="K982" s="45">
        <f t="shared" si="166"/>
        <v>48.45</v>
      </c>
      <c r="M982" s="33">
        <f t="shared" si="167"/>
        <v>103.1</v>
      </c>
      <c r="N982" s="33">
        <f t="shared" si="168"/>
        <v>0</v>
      </c>
    </row>
    <row r="983" spans="1:14" s="5" customFormat="1" ht="18.75">
      <c r="A983" s="29"/>
      <c r="B983" s="30" t="s">
        <v>464</v>
      </c>
      <c r="C983" s="31" t="s">
        <v>21</v>
      </c>
      <c r="D983" s="31" t="s">
        <v>470</v>
      </c>
      <c r="E983" s="31" t="s">
        <v>419</v>
      </c>
      <c r="F983" s="31" t="s">
        <v>727</v>
      </c>
      <c r="G983" s="31" t="s">
        <v>463</v>
      </c>
      <c r="H983" s="28">
        <v>200</v>
      </c>
      <c r="I983" s="28">
        <v>200</v>
      </c>
      <c r="J983" s="28">
        <v>96.9</v>
      </c>
      <c r="K983" s="45">
        <f t="shared" si="166"/>
        <v>48.45</v>
      </c>
      <c r="M983" s="33">
        <f t="shared" si="167"/>
        <v>103.1</v>
      </c>
      <c r="N983" s="33">
        <f t="shared" si="168"/>
        <v>0</v>
      </c>
    </row>
    <row r="984" spans="1:14" s="5" customFormat="1" ht="34.5" hidden="1">
      <c r="A984" s="29"/>
      <c r="B984" s="30" t="s">
        <v>40</v>
      </c>
      <c r="C984" s="31" t="s">
        <v>21</v>
      </c>
      <c r="D984" s="31" t="s">
        <v>470</v>
      </c>
      <c r="E984" s="31" t="s">
        <v>419</v>
      </c>
      <c r="F984" s="31" t="s">
        <v>335</v>
      </c>
      <c r="G984" s="31"/>
      <c r="H984" s="28">
        <f>SUM(H985,H986)</f>
        <v>0</v>
      </c>
      <c r="I984" s="28">
        <f>SUM(I985,I986)</f>
        <v>0</v>
      </c>
      <c r="J984" s="28">
        <f>SUM(J985,J986)</f>
        <v>0</v>
      </c>
      <c r="K984" s="45" t="e">
        <f t="shared" si="166"/>
        <v>#DIV/0!</v>
      </c>
      <c r="M984" s="33">
        <f t="shared" si="167"/>
        <v>0</v>
      </c>
      <c r="N984" s="33">
        <f t="shared" si="168"/>
        <v>0</v>
      </c>
    </row>
    <row r="985" spans="1:14" s="5" customFormat="1" ht="20.25" customHeight="1" hidden="1">
      <c r="A985" s="29"/>
      <c r="B985" s="30" t="s">
        <v>464</v>
      </c>
      <c r="C985" s="31" t="s">
        <v>21</v>
      </c>
      <c r="D985" s="31" t="s">
        <v>470</v>
      </c>
      <c r="E985" s="31" t="s">
        <v>419</v>
      </c>
      <c r="F985" s="31" t="s">
        <v>335</v>
      </c>
      <c r="G985" s="31" t="s">
        <v>463</v>
      </c>
      <c r="H985" s="28"/>
      <c r="I985" s="28"/>
      <c r="J985" s="28"/>
      <c r="K985" s="45" t="e">
        <f t="shared" si="166"/>
        <v>#DIV/0!</v>
      </c>
      <c r="M985" s="33">
        <f t="shared" si="167"/>
        <v>0</v>
      </c>
      <c r="N985" s="33">
        <f t="shared" si="168"/>
        <v>0</v>
      </c>
    </row>
    <row r="986" spans="1:14" s="5" customFormat="1" ht="72" customHeight="1" hidden="1">
      <c r="A986" s="29"/>
      <c r="B986" s="30" t="s">
        <v>489</v>
      </c>
      <c r="C986" s="31" t="s">
        <v>21</v>
      </c>
      <c r="D986" s="31" t="s">
        <v>470</v>
      </c>
      <c r="E986" s="31" t="s">
        <v>419</v>
      </c>
      <c r="F986" s="31" t="s">
        <v>702</v>
      </c>
      <c r="G986" s="31"/>
      <c r="H986" s="28">
        <f>H987</f>
        <v>0</v>
      </c>
      <c r="I986" s="28">
        <f>I987</f>
        <v>0</v>
      </c>
      <c r="J986" s="28">
        <f>J987</f>
        <v>0</v>
      </c>
      <c r="K986" s="45" t="e">
        <f t="shared" si="166"/>
        <v>#DIV/0!</v>
      </c>
      <c r="M986" s="33">
        <f t="shared" si="167"/>
        <v>0</v>
      </c>
      <c r="N986" s="33">
        <f t="shared" si="168"/>
        <v>0</v>
      </c>
    </row>
    <row r="987" spans="1:14" s="5" customFormat="1" ht="20.25" customHeight="1" hidden="1">
      <c r="A987" s="29"/>
      <c r="B987" s="30" t="s">
        <v>441</v>
      </c>
      <c r="C987" s="31" t="s">
        <v>21</v>
      </c>
      <c r="D987" s="31" t="s">
        <v>470</v>
      </c>
      <c r="E987" s="31" t="s">
        <v>419</v>
      </c>
      <c r="F987" s="31" t="s">
        <v>702</v>
      </c>
      <c r="G987" s="31" t="s">
        <v>442</v>
      </c>
      <c r="H987" s="28"/>
      <c r="I987" s="28"/>
      <c r="J987" s="28"/>
      <c r="K987" s="45" t="e">
        <f t="shared" si="166"/>
        <v>#DIV/0!</v>
      </c>
      <c r="M987" s="33">
        <f t="shared" si="167"/>
        <v>0</v>
      </c>
      <c r="N987" s="33">
        <f t="shared" si="168"/>
        <v>0</v>
      </c>
    </row>
    <row r="988" spans="1:14" s="5" customFormat="1" ht="34.5">
      <c r="A988" s="29" t="s">
        <v>383</v>
      </c>
      <c r="B988" s="30" t="s">
        <v>89</v>
      </c>
      <c r="C988" s="31" t="s">
        <v>76</v>
      </c>
      <c r="D988" s="31"/>
      <c r="E988" s="31"/>
      <c r="F988" s="31"/>
      <c r="G988" s="31"/>
      <c r="H988" s="28">
        <f>SUM(H989,H1015,H1027)</f>
        <v>46854.8</v>
      </c>
      <c r="I988" s="28">
        <f>SUM(I989,I1015,I1027)</f>
        <v>46854.8</v>
      </c>
      <c r="J988" s="28">
        <f>SUM(J989,J1015,J1027)</f>
        <v>46579.3</v>
      </c>
      <c r="K988" s="45">
        <f t="shared" si="166"/>
        <v>99.41201328359101</v>
      </c>
      <c r="M988" s="33">
        <f t="shared" si="167"/>
        <v>275.5</v>
      </c>
      <c r="N988" s="33">
        <f t="shared" si="168"/>
        <v>0</v>
      </c>
    </row>
    <row r="989" spans="1:14" s="5" customFormat="1" ht="18.75">
      <c r="A989" s="29"/>
      <c r="B989" s="30" t="s">
        <v>521</v>
      </c>
      <c r="C989" s="31" t="s">
        <v>76</v>
      </c>
      <c r="D989" s="31" t="s">
        <v>522</v>
      </c>
      <c r="E989" s="31"/>
      <c r="F989" s="31"/>
      <c r="G989" s="31"/>
      <c r="H989" s="28">
        <f>SUM(H990,H999,H1003)</f>
        <v>31147</v>
      </c>
      <c r="I989" s="28">
        <f>SUM(I990,I999,I1003)</f>
        <v>31147</v>
      </c>
      <c r="J989" s="28">
        <f>SUM(J990,J999,J1003)</f>
        <v>30975</v>
      </c>
      <c r="K989" s="45">
        <f t="shared" si="166"/>
        <v>99.4477798824927</v>
      </c>
      <c r="M989" s="33">
        <f t="shared" si="167"/>
        <v>172</v>
      </c>
      <c r="N989" s="33">
        <f t="shared" si="168"/>
        <v>0</v>
      </c>
    </row>
    <row r="990" spans="1:14" s="5" customFormat="1" ht="18.75">
      <c r="A990" s="29"/>
      <c r="B990" s="30" t="s">
        <v>523</v>
      </c>
      <c r="C990" s="31" t="s">
        <v>76</v>
      </c>
      <c r="D990" s="31" t="s">
        <v>522</v>
      </c>
      <c r="E990" s="31" t="s">
        <v>421</v>
      </c>
      <c r="F990" s="31"/>
      <c r="G990" s="31"/>
      <c r="H990" s="28">
        <f aca="true" t="shared" si="171" ref="H990:J993">H991</f>
        <v>26808</v>
      </c>
      <c r="I990" s="28">
        <f t="shared" si="171"/>
        <v>26808</v>
      </c>
      <c r="J990" s="28">
        <f t="shared" si="171"/>
        <v>26648.699999999997</v>
      </c>
      <c r="K990" s="45">
        <f t="shared" si="166"/>
        <v>99.40577439570276</v>
      </c>
      <c r="M990" s="33">
        <f t="shared" si="167"/>
        <v>159.3000000000029</v>
      </c>
      <c r="N990" s="33">
        <f t="shared" si="168"/>
        <v>0</v>
      </c>
    </row>
    <row r="991" spans="1:14" s="5" customFormat="1" ht="18.75">
      <c r="A991" s="29"/>
      <c r="B991" s="30" t="s">
        <v>568</v>
      </c>
      <c r="C991" s="31" t="s">
        <v>76</v>
      </c>
      <c r="D991" s="31" t="s">
        <v>522</v>
      </c>
      <c r="E991" s="31" t="s">
        <v>421</v>
      </c>
      <c r="F991" s="31" t="s">
        <v>569</v>
      </c>
      <c r="G991" s="31"/>
      <c r="H991" s="28">
        <f t="shared" si="171"/>
        <v>26808</v>
      </c>
      <c r="I991" s="28">
        <f t="shared" si="171"/>
        <v>26808</v>
      </c>
      <c r="J991" s="28">
        <f t="shared" si="171"/>
        <v>26648.699999999997</v>
      </c>
      <c r="K991" s="45">
        <f t="shared" si="166"/>
        <v>99.40577439570276</v>
      </c>
      <c r="M991" s="33">
        <f t="shared" si="167"/>
        <v>159.3000000000029</v>
      </c>
      <c r="N991" s="33">
        <f t="shared" si="168"/>
        <v>0</v>
      </c>
    </row>
    <row r="992" spans="1:14" s="5" customFormat="1" ht="18.75">
      <c r="A992" s="29"/>
      <c r="B992" s="30" t="s">
        <v>445</v>
      </c>
      <c r="C992" s="31" t="s">
        <v>76</v>
      </c>
      <c r="D992" s="31" t="s">
        <v>522</v>
      </c>
      <c r="E992" s="31" t="s">
        <v>421</v>
      </c>
      <c r="F992" s="31" t="s">
        <v>570</v>
      </c>
      <c r="G992" s="31"/>
      <c r="H992" s="28">
        <f>SUM(H993,H995,H997)</f>
        <v>26808</v>
      </c>
      <c r="I992" s="28">
        <f>SUM(I993,I995,I997)</f>
        <v>26808</v>
      </c>
      <c r="J992" s="28">
        <f>SUM(J993,J995,J997)</f>
        <v>26648.699999999997</v>
      </c>
      <c r="K992" s="45">
        <f t="shared" si="166"/>
        <v>99.40577439570276</v>
      </c>
      <c r="M992" s="33">
        <f t="shared" si="167"/>
        <v>159.3000000000029</v>
      </c>
      <c r="N992" s="33">
        <f t="shared" si="168"/>
        <v>0</v>
      </c>
    </row>
    <row r="993" spans="1:14" s="5" customFormat="1" ht="34.5">
      <c r="A993" s="29"/>
      <c r="B993" s="30" t="s">
        <v>305</v>
      </c>
      <c r="C993" s="31" t="s">
        <v>76</v>
      </c>
      <c r="D993" s="31" t="s">
        <v>522</v>
      </c>
      <c r="E993" s="31" t="s">
        <v>421</v>
      </c>
      <c r="F993" s="31" t="s">
        <v>313</v>
      </c>
      <c r="G993" s="31"/>
      <c r="H993" s="28">
        <f t="shared" si="171"/>
        <v>26496.8</v>
      </c>
      <c r="I993" s="28">
        <f t="shared" si="171"/>
        <v>26496.8</v>
      </c>
      <c r="J993" s="28">
        <f t="shared" si="171"/>
        <v>26338.1</v>
      </c>
      <c r="K993" s="45">
        <f t="shared" si="166"/>
        <v>99.4010597506114</v>
      </c>
      <c r="M993" s="33">
        <f t="shared" si="167"/>
        <v>158.70000000000073</v>
      </c>
      <c r="N993" s="33">
        <f t="shared" si="168"/>
        <v>0</v>
      </c>
    </row>
    <row r="994" spans="1:14" s="5" customFormat="1" ht="35.25" customHeight="1">
      <c r="A994" s="29"/>
      <c r="B994" s="30" t="s">
        <v>623</v>
      </c>
      <c r="C994" s="31" t="s">
        <v>76</v>
      </c>
      <c r="D994" s="31" t="s">
        <v>522</v>
      </c>
      <c r="E994" s="31" t="s">
        <v>421</v>
      </c>
      <c r="F994" s="31" t="s">
        <v>313</v>
      </c>
      <c r="G994" s="31" t="s">
        <v>447</v>
      </c>
      <c r="H994" s="28">
        <v>26496.8</v>
      </c>
      <c r="I994" s="28">
        <v>26496.8</v>
      </c>
      <c r="J994" s="28">
        <v>26338.1</v>
      </c>
      <c r="K994" s="45">
        <f t="shared" si="166"/>
        <v>99.4010597506114</v>
      </c>
      <c r="M994" s="33">
        <f t="shared" si="167"/>
        <v>158.70000000000073</v>
      </c>
      <c r="N994" s="33">
        <f t="shared" si="168"/>
        <v>0</v>
      </c>
    </row>
    <row r="995" spans="1:14" s="5" customFormat="1" ht="18.75">
      <c r="A995" s="29"/>
      <c r="B995" s="30" t="s">
        <v>139</v>
      </c>
      <c r="C995" s="31" t="s">
        <v>76</v>
      </c>
      <c r="D995" s="31" t="s">
        <v>522</v>
      </c>
      <c r="E995" s="31" t="s">
        <v>421</v>
      </c>
      <c r="F995" s="31" t="s">
        <v>314</v>
      </c>
      <c r="G995" s="31"/>
      <c r="H995" s="28">
        <f>H996</f>
        <v>302</v>
      </c>
      <c r="I995" s="28">
        <f>I996</f>
        <v>302</v>
      </c>
      <c r="J995" s="28">
        <f>J996</f>
        <v>301.5</v>
      </c>
      <c r="K995" s="45">
        <f t="shared" si="166"/>
        <v>99.83443708609272</v>
      </c>
      <c r="M995" s="33">
        <f t="shared" si="167"/>
        <v>0.5</v>
      </c>
      <c r="N995" s="33">
        <f t="shared" si="168"/>
        <v>0</v>
      </c>
    </row>
    <row r="996" spans="1:14" s="5" customFormat="1" ht="37.5" customHeight="1">
      <c r="A996" s="29"/>
      <c r="B996" s="30" t="s">
        <v>623</v>
      </c>
      <c r="C996" s="31" t="s">
        <v>76</v>
      </c>
      <c r="D996" s="31" t="s">
        <v>522</v>
      </c>
      <c r="E996" s="31" t="s">
        <v>421</v>
      </c>
      <c r="F996" s="31" t="s">
        <v>314</v>
      </c>
      <c r="G996" s="31" t="s">
        <v>447</v>
      </c>
      <c r="H996" s="28">
        <v>302</v>
      </c>
      <c r="I996" s="28">
        <v>302</v>
      </c>
      <c r="J996" s="28">
        <v>301.5</v>
      </c>
      <c r="K996" s="45">
        <f t="shared" si="166"/>
        <v>99.83443708609272</v>
      </c>
      <c r="M996" s="33">
        <f t="shared" si="167"/>
        <v>0.5</v>
      </c>
      <c r="N996" s="33">
        <f t="shared" si="168"/>
        <v>0</v>
      </c>
    </row>
    <row r="997" spans="1:14" s="5" customFormat="1" ht="18.75">
      <c r="A997" s="29"/>
      <c r="B997" s="30" t="s">
        <v>145</v>
      </c>
      <c r="C997" s="31" t="s">
        <v>76</v>
      </c>
      <c r="D997" s="31" t="s">
        <v>522</v>
      </c>
      <c r="E997" s="31" t="s">
        <v>421</v>
      </c>
      <c r="F997" s="31" t="s">
        <v>260</v>
      </c>
      <c r="G997" s="31"/>
      <c r="H997" s="28">
        <f>H998</f>
        <v>9.2</v>
      </c>
      <c r="I997" s="28">
        <f>I998</f>
        <v>9.2</v>
      </c>
      <c r="J997" s="28">
        <f>J998</f>
        <v>9.1</v>
      </c>
      <c r="K997" s="45">
        <f t="shared" si="166"/>
        <v>98.91304347826087</v>
      </c>
      <c r="M997" s="33">
        <f t="shared" si="167"/>
        <v>0.09999999999999964</v>
      </c>
      <c r="N997" s="33">
        <f t="shared" si="168"/>
        <v>0</v>
      </c>
    </row>
    <row r="998" spans="1:14" s="5" customFormat="1" ht="36.75" customHeight="1">
      <c r="A998" s="29"/>
      <c r="B998" s="30" t="s">
        <v>623</v>
      </c>
      <c r="C998" s="31" t="s">
        <v>76</v>
      </c>
      <c r="D998" s="31" t="s">
        <v>522</v>
      </c>
      <c r="E998" s="31" t="s">
        <v>421</v>
      </c>
      <c r="F998" s="31" t="s">
        <v>260</v>
      </c>
      <c r="G998" s="31" t="s">
        <v>447</v>
      </c>
      <c r="H998" s="28">
        <v>9.2</v>
      </c>
      <c r="I998" s="28">
        <v>9.2</v>
      </c>
      <c r="J998" s="28">
        <v>9.1</v>
      </c>
      <c r="K998" s="45">
        <f t="shared" si="166"/>
        <v>98.91304347826087</v>
      </c>
      <c r="M998" s="33">
        <f t="shared" si="167"/>
        <v>0.09999999999999964</v>
      </c>
      <c r="N998" s="33">
        <f t="shared" si="168"/>
        <v>0</v>
      </c>
    </row>
    <row r="999" spans="1:14" s="5" customFormat="1" ht="20.25" customHeight="1">
      <c r="A999" s="29"/>
      <c r="B999" s="30" t="s">
        <v>574</v>
      </c>
      <c r="C999" s="31" t="s">
        <v>76</v>
      </c>
      <c r="D999" s="31" t="s">
        <v>522</v>
      </c>
      <c r="E999" s="31" t="s">
        <v>522</v>
      </c>
      <c r="F999" s="31"/>
      <c r="G999" s="31"/>
      <c r="H999" s="28">
        <f aca="true" t="shared" si="172" ref="H999:J1001">H1000</f>
        <v>620.4</v>
      </c>
      <c r="I999" s="28">
        <f t="shared" si="172"/>
        <v>620.4</v>
      </c>
      <c r="J999" s="28">
        <f t="shared" si="172"/>
        <v>620.4</v>
      </c>
      <c r="K999" s="45">
        <f t="shared" si="166"/>
        <v>100</v>
      </c>
      <c r="M999" s="33">
        <f t="shared" si="167"/>
        <v>0</v>
      </c>
      <c r="N999" s="33">
        <f t="shared" si="168"/>
        <v>0</v>
      </c>
    </row>
    <row r="1000" spans="1:14" s="5" customFormat="1" ht="19.5" customHeight="1">
      <c r="A1000" s="29"/>
      <c r="B1000" s="30" t="s">
        <v>111</v>
      </c>
      <c r="C1000" s="31" t="s">
        <v>76</v>
      </c>
      <c r="D1000" s="31" t="s">
        <v>522</v>
      </c>
      <c r="E1000" s="31" t="s">
        <v>522</v>
      </c>
      <c r="F1000" s="31" t="s">
        <v>479</v>
      </c>
      <c r="G1000" s="31"/>
      <c r="H1000" s="28">
        <f t="shared" si="172"/>
        <v>620.4</v>
      </c>
      <c r="I1000" s="28">
        <f t="shared" si="172"/>
        <v>620.4</v>
      </c>
      <c r="J1000" s="28">
        <f t="shared" si="172"/>
        <v>620.4</v>
      </c>
      <c r="K1000" s="45">
        <f t="shared" si="166"/>
        <v>100</v>
      </c>
      <c r="M1000" s="33">
        <f t="shared" si="167"/>
        <v>0</v>
      </c>
      <c r="N1000" s="33">
        <f t="shared" si="168"/>
        <v>0</v>
      </c>
    </row>
    <row r="1001" spans="1:14" s="5" customFormat="1" ht="34.5">
      <c r="A1001" s="29"/>
      <c r="B1001" s="30" t="s">
        <v>179</v>
      </c>
      <c r="C1001" s="31" t="s">
        <v>76</v>
      </c>
      <c r="D1001" s="31" t="s">
        <v>522</v>
      </c>
      <c r="E1001" s="31" t="s">
        <v>522</v>
      </c>
      <c r="F1001" s="31" t="s">
        <v>116</v>
      </c>
      <c r="G1001" s="31"/>
      <c r="H1001" s="28">
        <f t="shared" si="172"/>
        <v>620.4</v>
      </c>
      <c r="I1001" s="28">
        <f t="shared" si="172"/>
        <v>620.4</v>
      </c>
      <c r="J1001" s="28">
        <f t="shared" si="172"/>
        <v>620.4</v>
      </c>
      <c r="K1001" s="45">
        <f t="shared" si="166"/>
        <v>100</v>
      </c>
      <c r="M1001" s="33">
        <f t="shared" si="167"/>
        <v>0</v>
      </c>
      <c r="N1001" s="33">
        <f t="shared" si="168"/>
        <v>0</v>
      </c>
    </row>
    <row r="1002" spans="1:14" s="5" customFormat="1" ht="18.75">
      <c r="A1002" s="29"/>
      <c r="B1002" s="30" t="s">
        <v>441</v>
      </c>
      <c r="C1002" s="31" t="s">
        <v>76</v>
      </c>
      <c r="D1002" s="31" t="s">
        <v>522</v>
      </c>
      <c r="E1002" s="31" t="s">
        <v>522</v>
      </c>
      <c r="F1002" s="31" t="s">
        <v>116</v>
      </c>
      <c r="G1002" s="31" t="s">
        <v>442</v>
      </c>
      <c r="H1002" s="28">
        <v>620.4</v>
      </c>
      <c r="I1002" s="28">
        <v>620.4</v>
      </c>
      <c r="J1002" s="28">
        <v>620.4</v>
      </c>
      <c r="K1002" s="45">
        <f t="shared" si="166"/>
        <v>100</v>
      </c>
      <c r="M1002" s="33">
        <f t="shared" si="167"/>
        <v>0</v>
      </c>
      <c r="N1002" s="33">
        <f t="shared" si="168"/>
        <v>0</v>
      </c>
    </row>
    <row r="1003" spans="1:14" s="5" customFormat="1" ht="18.75">
      <c r="A1003" s="29"/>
      <c r="B1003" s="30" t="s">
        <v>585</v>
      </c>
      <c r="C1003" s="31" t="s">
        <v>76</v>
      </c>
      <c r="D1003" s="31" t="s">
        <v>522</v>
      </c>
      <c r="E1003" s="31" t="s">
        <v>465</v>
      </c>
      <c r="F1003" s="31"/>
      <c r="G1003" s="31"/>
      <c r="H1003" s="28">
        <f>SUM(H1004,H1010)</f>
        <v>3718.6000000000004</v>
      </c>
      <c r="I1003" s="28">
        <f>SUM(I1004,I1010)</f>
        <v>3718.6000000000004</v>
      </c>
      <c r="J1003" s="28">
        <f>SUM(J1004,J1010)</f>
        <v>3705.8999999999996</v>
      </c>
      <c r="K1003" s="45">
        <f t="shared" si="166"/>
        <v>99.65847361910394</v>
      </c>
      <c r="M1003" s="33">
        <f t="shared" si="167"/>
        <v>12.700000000000728</v>
      </c>
      <c r="N1003" s="33">
        <f t="shared" si="168"/>
        <v>0</v>
      </c>
    </row>
    <row r="1004" spans="1:14" s="5" customFormat="1" ht="69">
      <c r="A1004" s="29"/>
      <c r="B1004" s="30" t="s">
        <v>586</v>
      </c>
      <c r="C1004" s="31" t="s">
        <v>76</v>
      </c>
      <c r="D1004" s="31" t="s">
        <v>522</v>
      </c>
      <c r="E1004" s="31" t="s">
        <v>465</v>
      </c>
      <c r="F1004" s="31" t="s">
        <v>587</v>
      </c>
      <c r="G1004" s="31"/>
      <c r="H1004" s="28">
        <f>H1005</f>
        <v>2874.8</v>
      </c>
      <c r="I1004" s="28">
        <f>I1005</f>
        <v>2874.8</v>
      </c>
      <c r="J1004" s="28">
        <f>J1005</f>
        <v>2867.1</v>
      </c>
      <c r="K1004" s="45">
        <f t="shared" si="166"/>
        <v>99.73215528036732</v>
      </c>
      <c r="M1004" s="33">
        <f t="shared" si="167"/>
        <v>7.700000000000273</v>
      </c>
      <c r="N1004" s="33">
        <f t="shared" si="168"/>
        <v>0</v>
      </c>
    </row>
    <row r="1005" spans="1:14" s="5" customFormat="1" ht="18.75">
      <c r="A1005" s="29"/>
      <c r="B1005" s="30" t="s">
        <v>445</v>
      </c>
      <c r="C1005" s="31" t="s">
        <v>76</v>
      </c>
      <c r="D1005" s="31" t="s">
        <v>522</v>
      </c>
      <c r="E1005" s="31" t="s">
        <v>465</v>
      </c>
      <c r="F1005" s="31" t="s">
        <v>588</v>
      </c>
      <c r="G1005" s="31"/>
      <c r="H1005" s="28">
        <f>H1008+H1006</f>
        <v>2874.8</v>
      </c>
      <c r="I1005" s="28">
        <f>I1008+I1006</f>
        <v>2874.8</v>
      </c>
      <c r="J1005" s="28">
        <f>J1008+J1006</f>
        <v>2867.1</v>
      </c>
      <c r="K1005" s="45">
        <f t="shared" si="166"/>
        <v>99.73215528036732</v>
      </c>
      <c r="M1005" s="33">
        <f t="shared" si="167"/>
        <v>7.700000000000273</v>
      </c>
      <c r="N1005" s="33">
        <f t="shared" si="168"/>
        <v>0</v>
      </c>
    </row>
    <row r="1006" spans="1:14" s="5" customFormat="1" ht="18.75">
      <c r="A1006" s="29"/>
      <c r="B1006" s="30" t="s">
        <v>139</v>
      </c>
      <c r="C1006" s="31" t="s">
        <v>76</v>
      </c>
      <c r="D1006" s="31" t="s">
        <v>522</v>
      </c>
      <c r="E1006" s="31" t="s">
        <v>465</v>
      </c>
      <c r="F1006" s="31" t="s">
        <v>320</v>
      </c>
      <c r="G1006" s="31"/>
      <c r="H1006" s="28">
        <f>H1007</f>
        <v>38</v>
      </c>
      <c r="I1006" s="28">
        <f>I1007</f>
        <v>38</v>
      </c>
      <c r="J1006" s="28">
        <f>J1007</f>
        <v>38</v>
      </c>
      <c r="K1006" s="45">
        <f t="shared" si="166"/>
        <v>100</v>
      </c>
      <c r="M1006" s="33">
        <f t="shared" si="167"/>
        <v>0</v>
      </c>
      <c r="N1006" s="33">
        <f t="shared" si="168"/>
        <v>0</v>
      </c>
    </row>
    <row r="1007" spans="1:14" s="5" customFormat="1" ht="35.25" customHeight="1">
      <c r="A1007" s="29"/>
      <c r="B1007" s="30" t="s">
        <v>623</v>
      </c>
      <c r="C1007" s="31" t="s">
        <v>76</v>
      </c>
      <c r="D1007" s="31" t="s">
        <v>522</v>
      </c>
      <c r="E1007" s="31" t="s">
        <v>465</v>
      </c>
      <c r="F1007" s="31" t="s">
        <v>320</v>
      </c>
      <c r="G1007" s="31" t="s">
        <v>447</v>
      </c>
      <c r="H1007" s="28">
        <v>38</v>
      </c>
      <c r="I1007" s="28">
        <v>38</v>
      </c>
      <c r="J1007" s="28">
        <v>38</v>
      </c>
      <c r="K1007" s="45">
        <f t="shared" si="166"/>
        <v>100</v>
      </c>
      <c r="M1007" s="33">
        <f t="shared" si="167"/>
        <v>0</v>
      </c>
      <c r="N1007" s="33">
        <f t="shared" si="168"/>
        <v>0</v>
      </c>
    </row>
    <row r="1008" spans="1:14" s="5" customFormat="1" ht="34.5">
      <c r="A1008" s="29"/>
      <c r="B1008" s="30" t="s">
        <v>141</v>
      </c>
      <c r="C1008" s="31" t="s">
        <v>76</v>
      </c>
      <c r="D1008" s="31" t="s">
        <v>522</v>
      </c>
      <c r="E1008" s="31" t="s">
        <v>465</v>
      </c>
      <c r="F1008" s="31" t="s">
        <v>321</v>
      </c>
      <c r="G1008" s="31"/>
      <c r="H1008" s="28">
        <f>H1009</f>
        <v>2836.8</v>
      </c>
      <c r="I1008" s="28">
        <f>I1009</f>
        <v>2836.8</v>
      </c>
      <c r="J1008" s="28">
        <f>J1009</f>
        <v>2829.1</v>
      </c>
      <c r="K1008" s="45">
        <f t="shared" si="166"/>
        <v>99.7285673998872</v>
      </c>
      <c r="M1008" s="33">
        <f t="shared" si="167"/>
        <v>7.700000000000273</v>
      </c>
      <c r="N1008" s="33">
        <f t="shared" si="168"/>
        <v>0</v>
      </c>
    </row>
    <row r="1009" spans="1:14" s="5" customFormat="1" ht="35.25" customHeight="1">
      <c r="A1009" s="29"/>
      <c r="B1009" s="30" t="s">
        <v>623</v>
      </c>
      <c r="C1009" s="31" t="s">
        <v>76</v>
      </c>
      <c r="D1009" s="31" t="s">
        <v>522</v>
      </c>
      <c r="E1009" s="31" t="s">
        <v>465</v>
      </c>
      <c r="F1009" s="31" t="s">
        <v>321</v>
      </c>
      <c r="G1009" s="31" t="s">
        <v>447</v>
      </c>
      <c r="H1009" s="28">
        <v>2836.8</v>
      </c>
      <c r="I1009" s="28">
        <v>2836.8</v>
      </c>
      <c r="J1009" s="28">
        <v>2829.1</v>
      </c>
      <c r="K1009" s="45">
        <f t="shared" si="166"/>
        <v>99.7285673998872</v>
      </c>
      <c r="M1009" s="33">
        <f t="shared" si="167"/>
        <v>7.700000000000273</v>
      </c>
      <c r="N1009" s="33">
        <f t="shared" si="168"/>
        <v>0</v>
      </c>
    </row>
    <row r="1010" spans="1:14" s="5" customFormat="1" ht="17.25" customHeight="1">
      <c r="A1010" s="29"/>
      <c r="B1010" s="30" t="s">
        <v>111</v>
      </c>
      <c r="C1010" s="31" t="s">
        <v>76</v>
      </c>
      <c r="D1010" s="31" t="s">
        <v>522</v>
      </c>
      <c r="E1010" s="31" t="s">
        <v>465</v>
      </c>
      <c r="F1010" s="31" t="s">
        <v>479</v>
      </c>
      <c r="G1010" s="31"/>
      <c r="H1010" s="28">
        <f>H1013+H1011</f>
        <v>843.8</v>
      </c>
      <c r="I1010" s="28">
        <f>I1013+I1011</f>
        <v>843.8</v>
      </c>
      <c r="J1010" s="28">
        <f>J1013+J1011</f>
        <v>838.8</v>
      </c>
      <c r="K1010" s="45">
        <f t="shared" si="166"/>
        <v>99.40744252192464</v>
      </c>
      <c r="M1010" s="33">
        <f t="shared" si="167"/>
        <v>5</v>
      </c>
      <c r="N1010" s="33">
        <f t="shared" si="168"/>
        <v>0</v>
      </c>
    </row>
    <row r="1011" spans="1:14" s="5" customFormat="1" ht="51.75">
      <c r="A1011" s="29"/>
      <c r="B1011" s="30" t="s">
        <v>162</v>
      </c>
      <c r="C1011" s="31" t="s">
        <v>76</v>
      </c>
      <c r="D1011" s="31" t="s">
        <v>522</v>
      </c>
      <c r="E1011" s="31" t="s">
        <v>465</v>
      </c>
      <c r="F1011" s="31" t="s">
        <v>163</v>
      </c>
      <c r="G1011" s="31"/>
      <c r="H1011" s="28">
        <f>H1012</f>
        <v>526</v>
      </c>
      <c r="I1011" s="28">
        <f>I1012</f>
        <v>526</v>
      </c>
      <c r="J1011" s="28">
        <f>J1012</f>
        <v>525.9</v>
      </c>
      <c r="K1011" s="45">
        <f t="shared" si="166"/>
        <v>99.9809885931559</v>
      </c>
      <c r="M1011" s="33">
        <f t="shared" si="167"/>
        <v>0.10000000000002274</v>
      </c>
      <c r="N1011" s="33">
        <f t="shared" si="168"/>
        <v>0</v>
      </c>
    </row>
    <row r="1012" spans="1:14" s="5" customFormat="1" ht="18.75">
      <c r="A1012" s="29"/>
      <c r="B1012" s="30" t="s">
        <v>441</v>
      </c>
      <c r="C1012" s="31" t="s">
        <v>76</v>
      </c>
      <c r="D1012" s="31" t="s">
        <v>522</v>
      </c>
      <c r="E1012" s="31" t="s">
        <v>465</v>
      </c>
      <c r="F1012" s="31" t="s">
        <v>163</v>
      </c>
      <c r="G1012" s="31" t="s">
        <v>442</v>
      </c>
      <c r="H1012" s="28">
        <v>526</v>
      </c>
      <c r="I1012" s="28">
        <v>526</v>
      </c>
      <c r="J1012" s="28">
        <v>525.9</v>
      </c>
      <c r="K1012" s="45">
        <f t="shared" si="166"/>
        <v>99.9809885931559</v>
      </c>
      <c r="M1012" s="33">
        <f t="shared" si="167"/>
        <v>0.10000000000002274</v>
      </c>
      <c r="N1012" s="33">
        <f t="shared" si="168"/>
        <v>0</v>
      </c>
    </row>
    <row r="1013" spans="1:14" s="5" customFormat="1" ht="51.75">
      <c r="A1013" s="29"/>
      <c r="B1013" s="30" t="s">
        <v>452</v>
      </c>
      <c r="C1013" s="31" t="s">
        <v>76</v>
      </c>
      <c r="D1013" s="31" t="s">
        <v>522</v>
      </c>
      <c r="E1013" s="31" t="s">
        <v>465</v>
      </c>
      <c r="F1013" s="31" t="s">
        <v>29</v>
      </c>
      <c r="G1013" s="31"/>
      <c r="H1013" s="28">
        <f>H1014</f>
        <v>317.8</v>
      </c>
      <c r="I1013" s="28">
        <f>I1014</f>
        <v>317.8</v>
      </c>
      <c r="J1013" s="28">
        <f>J1014</f>
        <v>312.9</v>
      </c>
      <c r="K1013" s="45">
        <f t="shared" si="166"/>
        <v>98.45814977973566</v>
      </c>
      <c r="M1013" s="33">
        <f t="shared" si="167"/>
        <v>4.900000000000034</v>
      </c>
      <c r="N1013" s="33">
        <f t="shared" si="168"/>
        <v>0</v>
      </c>
    </row>
    <row r="1014" spans="1:14" s="5" customFormat="1" ht="18.75">
      <c r="A1014" s="29"/>
      <c r="B1014" s="30" t="s">
        <v>441</v>
      </c>
      <c r="C1014" s="31" t="s">
        <v>76</v>
      </c>
      <c r="D1014" s="31" t="s">
        <v>522</v>
      </c>
      <c r="E1014" s="31" t="s">
        <v>465</v>
      </c>
      <c r="F1014" s="31" t="s">
        <v>29</v>
      </c>
      <c r="G1014" s="31" t="s">
        <v>442</v>
      </c>
      <c r="H1014" s="28">
        <v>317.8</v>
      </c>
      <c r="I1014" s="28">
        <v>317.8</v>
      </c>
      <c r="J1014" s="28">
        <v>312.9</v>
      </c>
      <c r="K1014" s="45">
        <f t="shared" si="166"/>
        <v>98.45814977973566</v>
      </c>
      <c r="M1014" s="33">
        <f t="shared" si="167"/>
        <v>4.900000000000034</v>
      </c>
      <c r="N1014" s="33">
        <f t="shared" si="168"/>
        <v>0</v>
      </c>
    </row>
    <row r="1015" spans="1:14" s="5" customFormat="1" ht="18.75">
      <c r="A1015" s="29"/>
      <c r="B1015" s="30" t="s">
        <v>490</v>
      </c>
      <c r="C1015" s="31" t="s">
        <v>76</v>
      </c>
      <c r="D1015" s="31" t="s">
        <v>470</v>
      </c>
      <c r="E1015" s="31"/>
      <c r="F1015" s="31"/>
      <c r="G1015" s="31"/>
      <c r="H1015" s="28">
        <f aca="true" t="shared" si="173" ref="H1015:J1019">H1016</f>
        <v>739.1</v>
      </c>
      <c r="I1015" s="28">
        <f t="shared" si="173"/>
        <v>739.1</v>
      </c>
      <c r="J1015" s="28">
        <f t="shared" si="173"/>
        <v>721.5</v>
      </c>
      <c r="K1015" s="45">
        <f t="shared" si="166"/>
        <v>97.6187254769314</v>
      </c>
      <c r="M1015" s="33">
        <f t="shared" si="167"/>
        <v>17.600000000000023</v>
      </c>
      <c r="N1015" s="33">
        <f t="shared" si="168"/>
        <v>0</v>
      </c>
    </row>
    <row r="1016" spans="1:14" s="5" customFormat="1" ht="18.75">
      <c r="A1016" s="29"/>
      <c r="B1016" s="30" t="s">
        <v>494</v>
      </c>
      <c r="C1016" s="31" t="s">
        <v>76</v>
      </c>
      <c r="D1016" s="31" t="s">
        <v>470</v>
      </c>
      <c r="E1016" s="31" t="s">
        <v>419</v>
      </c>
      <c r="F1016" s="31"/>
      <c r="G1016" s="31"/>
      <c r="H1016" s="28">
        <f t="shared" si="173"/>
        <v>739.1</v>
      </c>
      <c r="I1016" s="28">
        <f t="shared" si="173"/>
        <v>739.1</v>
      </c>
      <c r="J1016" s="28">
        <f t="shared" si="173"/>
        <v>721.5</v>
      </c>
      <c r="K1016" s="45">
        <f t="shared" si="166"/>
        <v>97.6187254769314</v>
      </c>
      <c r="M1016" s="33">
        <f t="shared" si="167"/>
        <v>17.600000000000023</v>
      </c>
      <c r="N1016" s="33">
        <f t="shared" si="168"/>
        <v>0</v>
      </c>
    </row>
    <row r="1017" spans="1:14" s="5" customFormat="1" ht="18.75">
      <c r="A1017" s="29"/>
      <c r="B1017" s="30" t="s">
        <v>495</v>
      </c>
      <c r="C1017" s="31" t="s">
        <v>76</v>
      </c>
      <c r="D1017" s="31" t="s">
        <v>470</v>
      </c>
      <c r="E1017" s="31" t="s">
        <v>419</v>
      </c>
      <c r="F1017" s="31" t="s">
        <v>496</v>
      </c>
      <c r="G1017" s="31"/>
      <c r="H1017" s="28">
        <f>SUM(H1018,H1021,H1024)</f>
        <v>739.1</v>
      </c>
      <c r="I1017" s="28">
        <f>SUM(I1018,I1021,I1024)</f>
        <v>739.1</v>
      </c>
      <c r="J1017" s="28">
        <f>SUM(J1018,J1021,J1024)</f>
        <v>721.5</v>
      </c>
      <c r="K1017" s="45">
        <f t="shared" si="166"/>
        <v>97.6187254769314</v>
      </c>
      <c r="M1017" s="33">
        <f t="shared" si="167"/>
        <v>17.600000000000023</v>
      </c>
      <c r="N1017" s="33">
        <f t="shared" si="168"/>
        <v>0</v>
      </c>
    </row>
    <row r="1018" spans="1:14" s="5" customFormat="1" ht="105.75" customHeight="1">
      <c r="A1018" s="29"/>
      <c r="B1018" s="34" t="s">
        <v>635</v>
      </c>
      <c r="C1018" s="31" t="s">
        <v>76</v>
      </c>
      <c r="D1018" s="31" t="s">
        <v>470</v>
      </c>
      <c r="E1018" s="31" t="s">
        <v>419</v>
      </c>
      <c r="F1018" s="31" t="s">
        <v>593</v>
      </c>
      <c r="G1018" s="31"/>
      <c r="H1018" s="28">
        <f t="shared" si="173"/>
        <v>183.8</v>
      </c>
      <c r="I1018" s="28">
        <f t="shared" si="173"/>
        <v>183.8</v>
      </c>
      <c r="J1018" s="28">
        <f t="shared" si="173"/>
        <v>181.5</v>
      </c>
      <c r="K1018" s="45">
        <f t="shared" si="166"/>
        <v>98.74863982589771</v>
      </c>
      <c r="M1018" s="33">
        <f t="shared" si="167"/>
        <v>2.3000000000000114</v>
      </c>
      <c r="N1018" s="33">
        <f t="shared" si="168"/>
        <v>0</v>
      </c>
    </row>
    <row r="1019" spans="1:14" s="5" customFormat="1" ht="105.75" customHeight="1">
      <c r="A1019" s="29"/>
      <c r="B1019" s="34" t="s">
        <v>594</v>
      </c>
      <c r="C1019" s="31" t="s">
        <v>76</v>
      </c>
      <c r="D1019" s="31" t="s">
        <v>470</v>
      </c>
      <c r="E1019" s="31" t="s">
        <v>419</v>
      </c>
      <c r="F1019" s="31" t="s">
        <v>595</v>
      </c>
      <c r="G1019" s="31"/>
      <c r="H1019" s="28">
        <f t="shared" si="173"/>
        <v>183.8</v>
      </c>
      <c r="I1019" s="28">
        <f t="shared" si="173"/>
        <v>183.8</v>
      </c>
      <c r="J1019" s="28">
        <f t="shared" si="173"/>
        <v>181.5</v>
      </c>
      <c r="K1019" s="45">
        <f t="shared" si="166"/>
        <v>98.74863982589771</v>
      </c>
      <c r="M1019" s="33">
        <f t="shared" si="167"/>
        <v>2.3000000000000114</v>
      </c>
      <c r="N1019" s="33">
        <f t="shared" si="168"/>
        <v>0</v>
      </c>
    </row>
    <row r="1020" spans="1:14" s="5" customFormat="1" ht="18.75">
      <c r="A1020" s="29"/>
      <c r="B1020" s="30" t="s">
        <v>464</v>
      </c>
      <c r="C1020" s="31" t="s">
        <v>76</v>
      </c>
      <c r="D1020" s="31" t="s">
        <v>470</v>
      </c>
      <c r="E1020" s="31" t="s">
        <v>419</v>
      </c>
      <c r="F1020" s="31" t="s">
        <v>595</v>
      </c>
      <c r="G1020" s="31" t="s">
        <v>463</v>
      </c>
      <c r="H1020" s="28">
        <v>183.8</v>
      </c>
      <c r="I1020" s="28">
        <v>183.8</v>
      </c>
      <c r="J1020" s="28">
        <v>181.5</v>
      </c>
      <c r="K1020" s="45">
        <f t="shared" si="166"/>
        <v>98.74863982589771</v>
      </c>
      <c r="M1020" s="33">
        <f t="shared" si="167"/>
        <v>2.3000000000000114</v>
      </c>
      <c r="N1020" s="33">
        <f t="shared" si="168"/>
        <v>0</v>
      </c>
    </row>
    <row r="1021" spans="1:14" s="5" customFormat="1" ht="87.75" customHeight="1">
      <c r="A1021" s="29"/>
      <c r="B1021" s="34" t="s">
        <v>638</v>
      </c>
      <c r="C1021" s="31" t="s">
        <v>76</v>
      </c>
      <c r="D1021" s="31" t="s">
        <v>470</v>
      </c>
      <c r="E1021" s="31" t="s">
        <v>419</v>
      </c>
      <c r="F1021" s="31" t="s">
        <v>345</v>
      </c>
      <c r="G1021" s="31"/>
      <c r="H1021" s="28">
        <f aca="true" t="shared" si="174" ref="H1021:J1022">H1022</f>
        <v>520.7</v>
      </c>
      <c r="I1021" s="28">
        <f t="shared" si="174"/>
        <v>520.7</v>
      </c>
      <c r="J1021" s="28">
        <f t="shared" si="174"/>
        <v>520.6</v>
      </c>
      <c r="K1021" s="45">
        <f t="shared" si="166"/>
        <v>99.98079508354138</v>
      </c>
      <c r="M1021" s="33">
        <f t="shared" si="167"/>
        <v>0.10000000000002274</v>
      </c>
      <c r="N1021" s="33">
        <f t="shared" si="168"/>
        <v>0</v>
      </c>
    </row>
    <row r="1022" spans="1:14" s="5" customFormat="1" ht="69">
      <c r="A1022" s="29"/>
      <c r="B1022" s="30" t="s">
        <v>487</v>
      </c>
      <c r="C1022" s="31" t="s">
        <v>76</v>
      </c>
      <c r="D1022" s="31" t="s">
        <v>470</v>
      </c>
      <c r="E1022" s="31" t="s">
        <v>419</v>
      </c>
      <c r="F1022" s="31" t="s">
        <v>346</v>
      </c>
      <c r="G1022" s="31"/>
      <c r="H1022" s="28">
        <f t="shared" si="174"/>
        <v>520.7</v>
      </c>
      <c r="I1022" s="28">
        <f t="shared" si="174"/>
        <v>520.7</v>
      </c>
      <c r="J1022" s="28">
        <f t="shared" si="174"/>
        <v>520.6</v>
      </c>
      <c r="K1022" s="45">
        <f t="shared" si="166"/>
        <v>99.98079508354138</v>
      </c>
      <c r="M1022" s="33">
        <f t="shared" si="167"/>
        <v>0.10000000000002274</v>
      </c>
      <c r="N1022" s="33">
        <f t="shared" si="168"/>
        <v>0</v>
      </c>
    </row>
    <row r="1023" spans="1:14" s="5" customFormat="1" ht="18.75">
      <c r="A1023" s="29"/>
      <c r="B1023" s="30" t="s">
        <v>464</v>
      </c>
      <c r="C1023" s="31" t="s">
        <v>76</v>
      </c>
      <c r="D1023" s="31" t="s">
        <v>470</v>
      </c>
      <c r="E1023" s="31" t="s">
        <v>419</v>
      </c>
      <c r="F1023" s="31" t="s">
        <v>346</v>
      </c>
      <c r="G1023" s="31" t="s">
        <v>463</v>
      </c>
      <c r="H1023" s="28">
        <v>520.7</v>
      </c>
      <c r="I1023" s="28">
        <v>520.7</v>
      </c>
      <c r="J1023" s="28">
        <v>520.6</v>
      </c>
      <c r="K1023" s="45">
        <f aca="true" t="shared" si="175" ref="K1023:K1086">J1023*100/I1023</f>
        <v>99.98079508354138</v>
      </c>
      <c r="M1023" s="33">
        <f t="shared" si="167"/>
        <v>0.10000000000002274</v>
      </c>
      <c r="N1023" s="33">
        <f t="shared" si="168"/>
        <v>0</v>
      </c>
    </row>
    <row r="1024" spans="1:14" s="5" customFormat="1" ht="34.5">
      <c r="A1024" s="29"/>
      <c r="B1024" s="30" t="s">
        <v>600</v>
      </c>
      <c r="C1024" s="31" t="s">
        <v>76</v>
      </c>
      <c r="D1024" s="31" t="s">
        <v>470</v>
      </c>
      <c r="E1024" s="31" t="s">
        <v>419</v>
      </c>
      <c r="F1024" s="31" t="s">
        <v>601</v>
      </c>
      <c r="G1024" s="31"/>
      <c r="H1024" s="28">
        <f aca="true" t="shared" si="176" ref="H1024:J1025">H1025</f>
        <v>34.6</v>
      </c>
      <c r="I1024" s="28">
        <f t="shared" si="176"/>
        <v>34.6</v>
      </c>
      <c r="J1024" s="28">
        <f t="shared" si="176"/>
        <v>19.4</v>
      </c>
      <c r="K1024" s="45">
        <f t="shared" si="175"/>
        <v>56.069364161849705</v>
      </c>
      <c r="M1024" s="33">
        <f t="shared" si="167"/>
        <v>15.200000000000003</v>
      </c>
      <c r="N1024" s="33">
        <f t="shared" si="168"/>
        <v>0</v>
      </c>
    </row>
    <row r="1025" spans="1:14" s="5" customFormat="1" ht="86.25">
      <c r="A1025" s="29"/>
      <c r="B1025" s="34" t="s">
        <v>652</v>
      </c>
      <c r="C1025" s="31" t="s">
        <v>76</v>
      </c>
      <c r="D1025" s="31" t="s">
        <v>470</v>
      </c>
      <c r="E1025" s="31" t="s">
        <v>419</v>
      </c>
      <c r="F1025" s="31" t="s">
        <v>653</v>
      </c>
      <c r="G1025" s="31"/>
      <c r="H1025" s="28">
        <f t="shared" si="176"/>
        <v>34.6</v>
      </c>
      <c r="I1025" s="28">
        <f t="shared" si="176"/>
        <v>34.6</v>
      </c>
      <c r="J1025" s="28">
        <f t="shared" si="176"/>
        <v>19.4</v>
      </c>
      <c r="K1025" s="45">
        <f t="shared" si="175"/>
        <v>56.069364161849705</v>
      </c>
      <c r="M1025" s="33">
        <f t="shared" si="167"/>
        <v>15.200000000000003</v>
      </c>
      <c r="N1025" s="33">
        <f t="shared" si="168"/>
        <v>0</v>
      </c>
    </row>
    <row r="1026" spans="1:14" s="5" customFormat="1" ht="18.75">
      <c r="A1026" s="29"/>
      <c r="B1026" s="30" t="s">
        <v>464</v>
      </c>
      <c r="C1026" s="31" t="s">
        <v>76</v>
      </c>
      <c r="D1026" s="31" t="s">
        <v>470</v>
      </c>
      <c r="E1026" s="31" t="s">
        <v>419</v>
      </c>
      <c r="F1026" s="31" t="s">
        <v>653</v>
      </c>
      <c r="G1026" s="31" t="s">
        <v>463</v>
      </c>
      <c r="H1026" s="28">
        <v>34.6</v>
      </c>
      <c r="I1026" s="28">
        <v>34.6</v>
      </c>
      <c r="J1026" s="28">
        <v>19.4</v>
      </c>
      <c r="K1026" s="45">
        <f t="shared" si="175"/>
        <v>56.069364161849705</v>
      </c>
      <c r="M1026" s="33">
        <f t="shared" si="167"/>
        <v>15.200000000000003</v>
      </c>
      <c r="N1026" s="33">
        <f t="shared" si="168"/>
        <v>0</v>
      </c>
    </row>
    <row r="1027" spans="1:14" s="5" customFormat="1" ht="18.75">
      <c r="A1027" s="29"/>
      <c r="B1027" s="30" t="s">
        <v>592</v>
      </c>
      <c r="C1027" s="31" t="s">
        <v>76</v>
      </c>
      <c r="D1027" s="31" t="s">
        <v>501</v>
      </c>
      <c r="E1027" s="31"/>
      <c r="F1027" s="31"/>
      <c r="G1027" s="31"/>
      <c r="H1027" s="28">
        <f>SUM(H1028,H1046,H1061)</f>
        <v>14968.7</v>
      </c>
      <c r="I1027" s="28">
        <f>SUM(I1028,I1046,I1061)</f>
        <v>14968.7</v>
      </c>
      <c r="J1027" s="28">
        <f>SUM(J1028,J1046,J1061)</f>
        <v>14882.800000000001</v>
      </c>
      <c r="K1027" s="45">
        <f t="shared" si="175"/>
        <v>99.42613587018245</v>
      </c>
      <c r="M1027" s="33">
        <f t="shared" si="167"/>
        <v>85.89999999999964</v>
      </c>
      <c r="N1027" s="33">
        <f t="shared" si="168"/>
        <v>0</v>
      </c>
    </row>
    <row r="1028" spans="1:14" s="5" customFormat="1" ht="18.75">
      <c r="A1028" s="29"/>
      <c r="B1028" s="30" t="s">
        <v>728</v>
      </c>
      <c r="C1028" s="31" t="s">
        <v>76</v>
      </c>
      <c r="D1028" s="31" t="s">
        <v>501</v>
      </c>
      <c r="E1028" s="31" t="s">
        <v>418</v>
      </c>
      <c r="F1028" s="31"/>
      <c r="G1028" s="31"/>
      <c r="H1028" s="28">
        <f>H1037+H1029+H1040</f>
        <v>12484.6</v>
      </c>
      <c r="I1028" s="28">
        <f>I1037+I1029+I1040</f>
        <v>12484.6</v>
      </c>
      <c r="J1028" s="28">
        <f>J1037+J1029+J1040</f>
        <v>12424.400000000001</v>
      </c>
      <c r="K1028" s="45">
        <f t="shared" si="175"/>
        <v>99.5178059369143</v>
      </c>
      <c r="M1028" s="33">
        <f t="shared" si="167"/>
        <v>60.19999999999891</v>
      </c>
      <c r="N1028" s="33">
        <f t="shared" si="168"/>
        <v>0</v>
      </c>
    </row>
    <row r="1029" spans="1:14" s="5" customFormat="1" ht="36.75" customHeight="1">
      <c r="A1029" s="29"/>
      <c r="B1029" s="30" t="s">
        <v>0</v>
      </c>
      <c r="C1029" s="31" t="s">
        <v>76</v>
      </c>
      <c r="D1029" s="31" t="s">
        <v>501</v>
      </c>
      <c r="E1029" s="31" t="s">
        <v>418</v>
      </c>
      <c r="F1029" s="31" t="s">
        <v>1</v>
      </c>
      <c r="G1029" s="31"/>
      <c r="H1029" s="28">
        <f>H1030</f>
        <v>4924.6</v>
      </c>
      <c r="I1029" s="28">
        <f>I1030</f>
        <v>4924.6</v>
      </c>
      <c r="J1029" s="28">
        <f>J1030</f>
        <v>4890.3</v>
      </c>
      <c r="K1029" s="45">
        <f t="shared" si="175"/>
        <v>99.30349673069894</v>
      </c>
      <c r="M1029" s="33">
        <f t="shared" si="167"/>
        <v>34.30000000000018</v>
      </c>
      <c r="N1029" s="33">
        <f t="shared" si="168"/>
        <v>0</v>
      </c>
    </row>
    <row r="1030" spans="1:14" s="5" customFormat="1" ht="18.75">
      <c r="A1030" s="29"/>
      <c r="B1030" s="30" t="s">
        <v>445</v>
      </c>
      <c r="C1030" s="31" t="s">
        <v>76</v>
      </c>
      <c r="D1030" s="31" t="s">
        <v>501</v>
      </c>
      <c r="E1030" s="31" t="s">
        <v>418</v>
      </c>
      <c r="F1030" s="31" t="s">
        <v>2</v>
      </c>
      <c r="G1030" s="31"/>
      <c r="H1030" s="28">
        <f>SUM(H1031,H1033,H1035)</f>
        <v>4924.6</v>
      </c>
      <c r="I1030" s="28">
        <f>SUM(I1031,I1033,I1035)</f>
        <v>4924.6</v>
      </c>
      <c r="J1030" s="28">
        <f>SUM(J1031,J1033,J1035)</f>
        <v>4890.3</v>
      </c>
      <c r="K1030" s="45">
        <f t="shared" si="175"/>
        <v>99.30349673069894</v>
      </c>
      <c r="M1030" s="33">
        <f t="shared" si="167"/>
        <v>34.30000000000018</v>
      </c>
      <c r="N1030" s="33">
        <f t="shared" si="168"/>
        <v>0</v>
      </c>
    </row>
    <row r="1031" spans="1:14" s="5" customFormat="1" ht="18.75">
      <c r="A1031" s="29"/>
      <c r="B1031" s="30" t="s">
        <v>139</v>
      </c>
      <c r="C1031" s="31" t="s">
        <v>76</v>
      </c>
      <c r="D1031" s="31" t="s">
        <v>501</v>
      </c>
      <c r="E1031" s="31" t="s">
        <v>418</v>
      </c>
      <c r="F1031" s="31" t="s">
        <v>3</v>
      </c>
      <c r="G1031" s="31"/>
      <c r="H1031" s="28">
        <f>H1032</f>
        <v>445.5</v>
      </c>
      <c r="I1031" s="28">
        <f>I1032</f>
        <v>445.5</v>
      </c>
      <c r="J1031" s="28">
        <f>J1032</f>
        <v>441.6</v>
      </c>
      <c r="K1031" s="45">
        <f t="shared" si="175"/>
        <v>99.12457912457913</v>
      </c>
      <c r="M1031" s="33">
        <f t="shared" si="167"/>
        <v>3.8999999999999773</v>
      </c>
      <c r="N1031" s="33">
        <f t="shared" si="168"/>
        <v>0</v>
      </c>
    </row>
    <row r="1032" spans="1:14" s="5" customFormat="1" ht="36" customHeight="1">
      <c r="A1032" s="29"/>
      <c r="B1032" s="30" t="s">
        <v>623</v>
      </c>
      <c r="C1032" s="31" t="s">
        <v>76</v>
      </c>
      <c r="D1032" s="31" t="s">
        <v>501</v>
      </c>
      <c r="E1032" s="31" t="s">
        <v>418</v>
      </c>
      <c r="F1032" s="31" t="s">
        <v>3</v>
      </c>
      <c r="G1032" s="31" t="s">
        <v>447</v>
      </c>
      <c r="H1032" s="28">
        <v>445.5</v>
      </c>
      <c r="I1032" s="28">
        <v>445.5</v>
      </c>
      <c r="J1032" s="28">
        <v>441.6</v>
      </c>
      <c r="K1032" s="45">
        <f t="shared" si="175"/>
        <v>99.12457912457913</v>
      </c>
      <c r="M1032" s="33">
        <f t="shared" si="167"/>
        <v>3.8999999999999773</v>
      </c>
      <c r="N1032" s="33">
        <f t="shared" si="168"/>
        <v>0</v>
      </c>
    </row>
    <row r="1033" spans="1:14" s="5" customFormat="1" ht="18.75">
      <c r="A1033" s="29"/>
      <c r="B1033" s="30" t="s">
        <v>145</v>
      </c>
      <c r="C1033" s="31" t="s">
        <v>76</v>
      </c>
      <c r="D1033" s="31" t="s">
        <v>501</v>
      </c>
      <c r="E1033" s="31" t="s">
        <v>418</v>
      </c>
      <c r="F1033" s="31" t="s">
        <v>4</v>
      </c>
      <c r="G1033" s="31"/>
      <c r="H1033" s="28">
        <f>H1034</f>
        <v>3936.8</v>
      </c>
      <c r="I1033" s="28">
        <f>I1034</f>
        <v>3936.8</v>
      </c>
      <c r="J1033" s="28">
        <f>J1034</f>
        <v>3917.8</v>
      </c>
      <c r="K1033" s="45">
        <f t="shared" si="175"/>
        <v>99.5173745173745</v>
      </c>
      <c r="M1033" s="33">
        <f t="shared" si="167"/>
        <v>19</v>
      </c>
      <c r="N1033" s="33">
        <f t="shared" si="168"/>
        <v>0</v>
      </c>
    </row>
    <row r="1034" spans="1:14" s="5" customFormat="1" ht="36.75" customHeight="1">
      <c r="A1034" s="29"/>
      <c r="B1034" s="30" t="s">
        <v>623</v>
      </c>
      <c r="C1034" s="31" t="s">
        <v>76</v>
      </c>
      <c r="D1034" s="31" t="s">
        <v>501</v>
      </c>
      <c r="E1034" s="31" t="s">
        <v>418</v>
      </c>
      <c r="F1034" s="31" t="s">
        <v>4</v>
      </c>
      <c r="G1034" s="31" t="s">
        <v>447</v>
      </c>
      <c r="H1034" s="28">
        <v>3936.8</v>
      </c>
      <c r="I1034" s="28">
        <v>3936.8</v>
      </c>
      <c r="J1034" s="28">
        <v>3917.8</v>
      </c>
      <c r="K1034" s="45">
        <f t="shared" si="175"/>
        <v>99.5173745173745</v>
      </c>
      <c r="M1034" s="33">
        <f aca="true" t="shared" si="177" ref="M1034:M1097">I1034-J1034</f>
        <v>19</v>
      </c>
      <c r="N1034" s="33">
        <f aca="true" t="shared" si="178" ref="N1034:N1097">H1034-I1034</f>
        <v>0</v>
      </c>
    </row>
    <row r="1035" spans="1:14" s="5" customFormat="1" ht="35.25" customHeight="1">
      <c r="A1035" s="29"/>
      <c r="B1035" s="30" t="s">
        <v>141</v>
      </c>
      <c r="C1035" s="31" t="s">
        <v>76</v>
      </c>
      <c r="D1035" s="31" t="s">
        <v>501</v>
      </c>
      <c r="E1035" s="31" t="s">
        <v>418</v>
      </c>
      <c r="F1035" s="31" t="s">
        <v>5</v>
      </c>
      <c r="G1035" s="31"/>
      <c r="H1035" s="28">
        <f>H1036</f>
        <v>542.3</v>
      </c>
      <c r="I1035" s="28">
        <f>I1036</f>
        <v>542.3</v>
      </c>
      <c r="J1035" s="28">
        <f>J1036</f>
        <v>530.9</v>
      </c>
      <c r="K1035" s="45">
        <f t="shared" si="175"/>
        <v>97.89784252258899</v>
      </c>
      <c r="M1035" s="33">
        <f t="shared" si="177"/>
        <v>11.399999999999977</v>
      </c>
      <c r="N1035" s="33">
        <f t="shared" si="178"/>
        <v>0</v>
      </c>
    </row>
    <row r="1036" spans="1:14" s="5" customFormat="1" ht="37.5" customHeight="1">
      <c r="A1036" s="29"/>
      <c r="B1036" s="30" t="s">
        <v>623</v>
      </c>
      <c r="C1036" s="31" t="s">
        <v>76</v>
      </c>
      <c r="D1036" s="31" t="s">
        <v>501</v>
      </c>
      <c r="E1036" s="31" t="s">
        <v>418</v>
      </c>
      <c r="F1036" s="31" t="s">
        <v>5</v>
      </c>
      <c r="G1036" s="31" t="s">
        <v>447</v>
      </c>
      <c r="H1036" s="28">
        <v>542.3</v>
      </c>
      <c r="I1036" s="28">
        <v>542.3</v>
      </c>
      <c r="J1036" s="28">
        <v>530.9</v>
      </c>
      <c r="K1036" s="45">
        <f t="shared" si="175"/>
        <v>97.89784252258899</v>
      </c>
      <c r="M1036" s="33">
        <f t="shared" si="177"/>
        <v>11.399999999999977</v>
      </c>
      <c r="N1036" s="33">
        <f t="shared" si="178"/>
        <v>0</v>
      </c>
    </row>
    <row r="1037" spans="1:14" s="5" customFormat="1" ht="18.75">
      <c r="A1037" s="29"/>
      <c r="B1037" s="30" t="s">
        <v>128</v>
      </c>
      <c r="C1037" s="31" t="s">
        <v>76</v>
      </c>
      <c r="D1037" s="31" t="s">
        <v>501</v>
      </c>
      <c r="E1037" s="31" t="s">
        <v>418</v>
      </c>
      <c r="F1037" s="31" t="s">
        <v>129</v>
      </c>
      <c r="G1037" s="31"/>
      <c r="H1037" s="28">
        <f aca="true" t="shared" si="179" ref="H1037:J1038">H1038</f>
        <v>718</v>
      </c>
      <c r="I1037" s="28">
        <f t="shared" si="179"/>
        <v>718</v>
      </c>
      <c r="J1037" s="28">
        <f t="shared" si="179"/>
        <v>716.7</v>
      </c>
      <c r="K1037" s="45">
        <f t="shared" si="175"/>
        <v>99.81894150417827</v>
      </c>
      <c r="M1037" s="33">
        <f t="shared" si="177"/>
        <v>1.2999999999999545</v>
      </c>
      <c r="N1037" s="33">
        <f t="shared" si="178"/>
        <v>0</v>
      </c>
    </row>
    <row r="1038" spans="1:14" s="5" customFormat="1" ht="34.5">
      <c r="A1038" s="29"/>
      <c r="B1038" s="30" t="s">
        <v>722</v>
      </c>
      <c r="C1038" s="31" t="s">
        <v>76</v>
      </c>
      <c r="D1038" s="31" t="s">
        <v>501</v>
      </c>
      <c r="E1038" s="31" t="s">
        <v>418</v>
      </c>
      <c r="F1038" s="31" t="s">
        <v>6</v>
      </c>
      <c r="G1038" s="31"/>
      <c r="H1038" s="28">
        <f t="shared" si="179"/>
        <v>718</v>
      </c>
      <c r="I1038" s="28">
        <f t="shared" si="179"/>
        <v>718</v>
      </c>
      <c r="J1038" s="28">
        <f t="shared" si="179"/>
        <v>716.7</v>
      </c>
      <c r="K1038" s="45">
        <f t="shared" si="175"/>
        <v>99.81894150417827</v>
      </c>
      <c r="M1038" s="33">
        <f t="shared" si="177"/>
        <v>1.2999999999999545</v>
      </c>
      <c r="N1038" s="33">
        <f t="shared" si="178"/>
        <v>0</v>
      </c>
    </row>
    <row r="1039" spans="1:14" s="5" customFormat="1" ht="16.5" customHeight="1">
      <c r="A1039" s="29"/>
      <c r="B1039" s="30" t="s">
        <v>441</v>
      </c>
      <c r="C1039" s="31" t="s">
        <v>76</v>
      </c>
      <c r="D1039" s="31" t="s">
        <v>501</v>
      </c>
      <c r="E1039" s="31" t="s">
        <v>418</v>
      </c>
      <c r="F1039" s="31" t="s">
        <v>6</v>
      </c>
      <c r="G1039" s="31" t="s">
        <v>442</v>
      </c>
      <c r="H1039" s="28">
        <v>718</v>
      </c>
      <c r="I1039" s="28">
        <v>718</v>
      </c>
      <c r="J1039" s="28">
        <v>716.7</v>
      </c>
      <c r="K1039" s="45">
        <f t="shared" si="175"/>
        <v>99.81894150417827</v>
      </c>
      <c r="M1039" s="33">
        <f t="shared" si="177"/>
        <v>1.2999999999999545</v>
      </c>
      <c r="N1039" s="33">
        <f t="shared" si="178"/>
        <v>0</v>
      </c>
    </row>
    <row r="1040" spans="1:14" s="5" customFormat="1" ht="16.5" customHeight="1">
      <c r="A1040" s="29"/>
      <c r="B1040" s="30" t="s">
        <v>111</v>
      </c>
      <c r="C1040" s="31" t="s">
        <v>76</v>
      </c>
      <c r="D1040" s="31" t="s">
        <v>501</v>
      </c>
      <c r="E1040" s="31" t="s">
        <v>418</v>
      </c>
      <c r="F1040" s="31" t="s">
        <v>479</v>
      </c>
      <c r="G1040" s="31"/>
      <c r="H1040" s="28">
        <f>SUM(H1041,H1043)</f>
        <v>6842</v>
      </c>
      <c r="I1040" s="28">
        <f>SUM(I1041,I1043)</f>
        <v>6842</v>
      </c>
      <c r="J1040" s="28">
        <f>SUM(J1041,J1043)</f>
        <v>6817.400000000001</v>
      </c>
      <c r="K1040" s="45">
        <f t="shared" si="175"/>
        <v>99.64045600701549</v>
      </c>
      <c r="M1040" s="33">
        <f t="shared" si="177"/>
        <v>24.599999999999454</v>
      </c>
      <c r="N1040" s="33">
        <f t="shared" si="178"/>
        <v>0</v>
      </c>
    </row>
    <row r="1041" spans="1:14" s="5" customFormat="1" ht="69">
      <c r="A1041" s="29"/>
      <c r="B1041" s="30" t="s">
        <v>390</v>
      </c>
      <c r="C1041" s="31" t="s">
        <v>76</v>
      </c>
      <c r="D1041" s="31" t="s">
        <v>501</v>
      </c>
      <c r="E1041" s="31" t="s">
        <v>418</v>
      </c>
      <c r="F1041" s="31" t="s">
        <v>389</v>
      </c>
      <c r="G1041" s="31"/>
      <c r="H1041" s="28">
        <f>H1042</f>
        <v>276</v>
      </c>
      <c r="I1041" s="28">
        <f>I1042</f>
        <v>276</v>
      </c>
      <c r="J1041" s="28">
        <f>J1042</f>
        <v>272.3</v>
      </c>
      <c r="K1041" s="45">
        <f t="shared" si="175"/>
        <v>98.65942028985508</v>
      </c>
      <c r="M1041" s="33">
        <f t="shared" si="177"/>
        <v>3.6999999999999886</v>
      </c>
      <c r="N1041" s="33">
        <f t="shared" si="178"/>
        <v>0</v>
      </c>
    </row>
    <row r="1042" spans="1:14" s="5" customFormat="1" ht="18.75">
      <c r="A1042" s="29"/>
      <c r="B1042" s="30" t="s">
        <v>441</v>
      </c>
      <c r="C1042" s="31" t="s">
        <v>76</v>
      </c>
      <c r="D1042" s="31" t="s">
        <v>501</v>
      </c>
      <c r="E1042" s="31" t="s">
        <v>418</v>
      </c>
      <c r="F1042" s="31" t="s">
        <v>389</v>
      </c>
      <c r="G1042" s="31" t="s">
        <v>442</v>
      </c>
      <c r="H1042" s="28">
        <v>276</v>
      </c>
      <c r="I1042" s="28">
        <v>276</v>
      </c>
      <c r="J1042" s="28">
        <v>272.3</v>
      </c>
      <c r="K1042" s="45">
        <f t="shared" si="175"/>
        <v>98.65942028985508</v>
      </c>
      <c r="M1042" s="33">
        <f t="shared" si="177"/>
        <v>3.6999999999999886</v>
      </c>
      <c r="N1042" s="33">
        <f t="shared" si="178"/>
        <v>0</v>
      </c>
    </row>
    <row r="1043" spans="1:14" s="5" customFormat="1" ht="51.75">
      <c r="A1043" s="29"/>
      <c r="B1043" s="30" t="s">
        <v>452</v>
      </c>
      <c r="C1043" s="31" t="s">
        <v>76</v>
      </c>
      <c r="D1043" s="31" t="s">
        <v>501</v>
      </c>
      <c r="E1043" s="31" t="s">
        <v>418</v>
      </c>
      <c r="F1043" s="31" t="s">
        <v>29</v>
      </c>
      <c r="G1043" s="31"/>
      <c r="H1043" s="28">
        <f>SUM(H1044:H1045)</f>
        <v>6566</v>
      </c>
      <c r="I1043" s="28">
        <f>SUM(I1044:I1045)</f>
        <v>6566</v>
      </c>
      <c r="J1043" s="28">
        <f>SUM(J1044:J1045)</f>
        <v>6545.1</v>
      </c>
      <c r="K1043" s="45">
        <f t="shared" si="175"/>
        <v>99.68169357295157</v>
      </c>
      <c r="M1043" s="33">
        <f t="shared" si="177"/>
        <v>20.899999999999636</v>
      </c>
      <c r="N1043" s="33">
        <f t="shared" si="178"/>
        <v>0</v>
      </c>
    </row>
    <row r="1044" spans="1:14" s="5" customFormat="1" ht="18.75">
      <c r="A1044" s="29"/>
      <c r="B1044" s="30" t="s">
        <v>441</v>
      </c>
      <c r="C1044" s="31" t="s">
        <v>76</v>
      </c>
      <c r="D1044" s="31" t="s">
        <v>501</v>
      </c>
      <c r="E1044" s="31" t="s">
        <v>418</v>
      </c>
      <c r="F1044" s="31" t="s">
        <v>29</v>
      </c>
      <c r="G1044" s="31" t="s">
        <v>442</v>
      </c>
      <c r="H1044" s="28">
        <v>5128</v>
      </c>
      <c r="I1044" s="28">
        <v>5128</v>
      </c>
      <c r="J1044" s="28">
        <v>5108.7</v>
      </c>
      <c r="K1044" s="45">
        <f t="shared" si="175"/>
        <v>99.62363494539781</v>
      </c>
      <c r="M1044" s="33">
        <f t="shared" si="177"/>
        <v>19.300000000000182</v>
      </c>
      <c r="N1044" s="33">
        <f t="shared" si="178"/>
        <v>0</v>
      </c>
    </row>
    <row r="1045" spans="1:14" s="5" customFormat="1" ht="18.75">
      <c r="A1045" s="29"/>
      <c r="B1045" s="30" t="s">
        <v>7</v>
      </c>
      <c r="C1045" s="31" t="s">
        <v>76</v>
      </c>
      <c r="D1045" s="31" t="s">
        <v>501</v>
      </c>
      <c r="E1045" s="31" t="s">
        <v>418</v>
      </c>
      <c r="F1045" s="31" t="s">
        <v>29</v>
      </c>
      <c r="G1045" s="31" t="s">
        <v>8</v>
      </c>
      <c r="H1045" s="28">
        <v>1438</v>
      </c>
      <c r="I1045" s="28">
        <v>1438</v>
      </c>
      <c r="J1045" s="28">
        <v>1436.4</v>
      </c>
      <c r="K1045" s="45">
        <f t="shared" si="175"/>
        <v>99.88873435326843</v>
      </c>
      <c r="M1045" s="33">
        <f t="shared" si="177"/>
        <v>1.599999999999909</v>
      </c>
      <c r="N1045" s="33">
        <f t="shared" si="178"/>
        <v>0</v>
      </c>
    </row>
    <row r="1046" spans="1:14" s="5" customFormat="1" ht="16.5" customHeight="1" hidden="1">
      <c r="A1046" s="29"/>
      <c r="B1046" s="30" t="s">
        <v>270</v>
      </c>
      <c r="C1046" s="31" t="s">
        <v>76</v>
      </c>
      <c r="D1046" s="31" t="s">
        <v>501</v>
      </c>
      <c r="E1046" s="31" t="s">
        <v>421</v>
      </c>
      <c r="F1046" s="31"/>
      <c r="G1046" s="31"/>
      <c r="H1046" s="28">
        <f>SUM(H1047,H1055)</f>
        <v>0</v>
      </c>
      <c r="I1046" s="28">
        <f>SUM(I1047,I1055)</f>
        <v>0</v>
      </c>
      <c r="J1046" s="28">
        <f>SUM(J1047,J1055)</f>
        <v>0</v>
      </c>
      <c r="K1046" s="45" t="e">
        <f t="shared" si="175"/>
        <v>#DIV/0!</v>
      </c>
      <c r="M1046" s="33">
        <f t="shared" si="177"/>
        <v>0</v>
      </c>
      <c r="N1046" s="33">
        <f t="shared" si="178"/>
        <v>0</v>
      </c>
    </row>
    <row r="1047" spans="1:14" s="5" customFormat="1" ht="51.75" hidden="1">
      <c r="A1047" s="29"/>
      <c r="B1047" s="30" t="s">
        <v>0</v>
      </c>
      <c r="C1047" s="31" t="s">
        <v>76</v>
      </c>
      <c r="D1047" s="31" t="s">
        <v>501</v>
      </c>
      <c r="E1047" s="31" t="s">
        <v>421</v>
      </c>
      <c r="F1047" s="31" t="s">
        <v>1</v>
      </c>
      <c r="G1047" s="31"/>
      <c r="H1047" s="28">
        <f>H1048</f>
        <v>0</v>
      </c>
      <c r="I1047" s="28">
        <f>I1048</f>
        <v>0</v>
      </c>
      <c r="J1047" s="28">
        <f>J1048</f>
        <v>0</v>
      </c>
      <c r="K1047" s="45" t="e">
        <f t="shared" si="175"/>
        <v>#DIV/0!</v>
      </c>
      <c r="M1047" s="33">
        <f t="shared" si="177"/>
        <v>0</v>
      </c>
      <c r="N1047" s="33">
        <f t="shared" si="178"/>
        <v>0</v>
      </c>
    </row>
    <row r="1048" spans="1:14" s="5" customFormat="1" ht="18.75" hidden="1">
      <c r="A1048" s="29"/>
      <c r="B1048" s="30" t="s">
        <v>445</v>
      </c>
      <c r="C1048" s="31" t="s">
        <v>76</v>
      </c>
      <c r="D1048" s="31" t="s">
        <v>501</v>
      </c>
      <c r="E1048" s="31" t="s">
        <v>421</v>
      </c>
      <c r="F1048" s="31" t="s">
        <v>2</v>
      </c>
      <c r="G1048" s="31"/>
      <c r="H1048" s="28">
        <f>SUM(H1049,H1051,H1053)</f>
        <v>0</v>
      </c>
      <c r="I1048" s="28">
        <f>SUM(I1049,I1051,I1053)</f>
        <v>0</v>
      </c>
      <c r="J1048" s="28">
        <f>SUM(J1049,J1051,J1053)</f>
        <v>0</v>
      </c>
      <c r="K1048" s="45" t="e">
        <f t="shared" si="175"/>
        <v>#DIV/0!</v>
      </c>
      <c r="M1048" s="33">
        <f t="shared" si="177"/>
        <v>0</v>
      </c>
      <c r="N1048" s="33">
        <f t="shared" si="178"/>
        <v>0</v>
      </c>
    </row>
    <row r="1049" spans="1:14" s="5" customFormat="1" ht="18.75" hidden="1">
      <c r="A1049" s="29"/>
      <c r="B1049" s="30" t="s">
        <v>139</v>
      </c>
      <c r="C1049" s="31" t="s">
        <v>76</v>
      </c>
      <c r="D1049" s="31" t="s">
        <v>501</v>
      </c>
      <c r="E1049" s="31" t="s">
        <v>421</v>
      </c>
      <c r="F1049" s="31" t="s">
        <v>3</v>
      </c>
      <c r="G1049" s="31"/>
      <c r="H1049" s="28">
        <f>H1050</f>
        <v>0</v>
      </c>
      <c r="I1049" s="28">
        <f>I1050</f>
        <v>0</v>
      </c>
      <c r="J1049" s="28">
        <f>J1050</f>
        <v>0</v>
      </c>
      <c r="K1049" s="45" t="e">
        <f t="shared" si="175"/>
        <v>#DIV/0!</v>
      </c>
      <c r="M1049" s="33">
        <f t="shared" si="177"/>
        <v>0</v>
      </c>
      <c r="N1049" s="33">
        <f t="shared" si="178"/>
        <v>0</v>
      </c>
    </row>
    <row r="1050" spans="1:14" s="5" customFormat="1" ht="36" customHeight="1" hidden="1">
      <c r="A1050" s="29"/>
      <c r="B1050" s="30" t="s">
        <v>623</v>
      </c>
      <c r="C1050" s="31" t="s">
        <v>76</v>
      </c>
      <c r="D1050" s="31" t="s">
        <v>501</v>
      </c>
      <c r="E1050" s="31" t="s">
        <v>421</v>
      </c>
      <c r="F1050" s="31" t="s">
        <v>3</v>
      </c>
      <c r="G1050" s="31" t="s">
        <v>447</v>
      </c>
      <c r="H1050" s="28"/>
      <c r="I1050" s="28"/>
      <c r="J1050" s="28"/>
      <c r="K1050" s="45" t="e">
        <f t="shared" si="175"/>
        <v>#DIV/0!</v>
      </c>
      <c r="M1050" s="33">
        <f t="shared" si="177"/>
        <v>0</v>
      </c>
      <c r="N1050" s="33">
        <f t="shared" si="178"/>
        <v>0</v>
      </c>
    </row>
    <row r="1051" spans="1:14" s="5" customFormat="1" ht="18.75" hidden="1">
      <c r="A1051" s="29"/>
      <c r="B1051" s="30" t="s">
        <v>145</v>
      </c>
      <c r="C1051" s="31" t="s">
        <v>76</v>
      </c>
      <c r="D1051" s="31" t="s">
        <v>501</v>
      </c>
      <c r="E1051" s="31" t="s">
        <v>421</v>
      </c>
      <c r="F1051" s="31" t="s">
        <v>4</v>
      </c>
      <c r="G1051" s="31"/>
      <c r="H1051" s="28">
        <f>H1052</f>
        <v>0</v>
      </c>
      <c r="I1051" s="28">
        <f>I1052</f>
        <v>0</v>
      </c>
      <c r="J1051" s="28">
        <f>J1052</f>
        <v>0</v>
      </c>
      <c r="K1051" s="45" t="e">
        <f t="shared" si="175"/>
        <v>#DIV/0!</v>
      </c>
      <c r="M1051" s="33">
        <f t="shared" si="177"/>
        <v>0</v>
      </c>
      <c r="N1051" s="33">
        <f t="shared" si="178"/>
        <v>0</v>
      </c>
    </row>
    <row r="1052" spans="1:14" s="5" customFormat="1" ht="36" customHeight="1" hidden="1">
      <c r="A1052" s="29"/>
      <c r="B1052" s="30" t="s">
        <v>623</v>
      </c>
      <c r="C1052" s="31" t="s">
        <v>76</v>
      </c>
      <c r="D1052" s="31" t="s">
        <v>501</v>
      </c>
      <c r="E1052" s="31" t="s">
        <v>421</v>
      </c>
      <c r="F1052" s="31" t="s">
        <v>4</v>
      </c>
      <c r="G1052" s="31" t="s">
        <v>447</v>
      </c>
      <c r="H1052" s="28"/>
      <c r="I1052" s="28"/>
      <c r="J1052" s="28"/>
      <c r="K1052" s="45" t="e">
        <f t="shared" si="175"/>
        <v>#DIV/0!</v>
      </c>
      <c r="M1052" s="33">
        <f t="shared" si="177"/>
        <v>0</v>
      </c>
      <c r="N1052" s="33">
        <f t="shared" si="178"/>
        <v>0</v>
      </c>
    </row>
    <row r="1053" spans="1:14" s="5" customFormat="1" ht="34.5" hidden="1">
      <c r="A1053" s="29"/>
      <c r="B1053" s="30" t="s">
        <v>141</v>
      </c>
      <c r="C1053" s="31" t="s">
        <v>76</v>
      </c>
      <c r="D1053" s="31" t="s">
        <v>501</v>
      </c>
      <c r="E1053" s="31" t="s">
        <v>421</v>
      </c>
      <c r="F1053" s="31" t="s">
        <v>5</v>
      </c>
      <c r="G1053" s="31"/>
      <c r="H1053" s="28">
        <f>H1054</f>
        <v>0</v>
      </c>
      <c r="I1053" s="28">
        <f>I1054</f>
        <v>0</v>
      </c>
      <c r="J1053" s="28">
        <f>J1054</f>
        <v>0</v>
      </c>
      <c r="K1053" s="45" t="e">
        <f t="shared" si="175"/>
        <v>#DIV/0!</v>
      </c>
      <c r="M1053" s="33">
        <f t="shared" si="177"/>
        <v>0</v>
      </c>
      <c r="N1053" s="33">
        <f t="shared" si="178"/>
        <v>0</v>
      </c>
    </row>
    <row r="1054" spans="1:14" s="5" customFormat="1" ht="39" customHeight="1" hidden="1">
      <c r="A1054" s="29"/>
      <c r="B1054" s="30" t="s">
        <v>623</v>
      </c>
      <c r="C1054" s="31" t="s">
        <v>76</v>
      </c>
      <c r="D1054" s="31" t="s">
        <v>501</v>
      </c>
      <c r="E1054" s="31" t="s">
        <v>421</v>
      </c>
      <c r="F1054" s="31" t="s">
        <v>5</v>
      </c>
      <c r="G1054" s="31" t="s">
        <v>447</v>
      </c>
      <c r="H1054" s="28"/>
      <c r="I1054" s="28"/>
      <c r="J1054" s="28"/>
      <c r="K1054" s="45" t="e">
        <f t="shared" si="175"/>
        <v>#DIV/0!</v>
      </c>
      <c r="M1054" s="33">
        <f t="shared" si="177"/>
        <v>0</v>
      </c>
      <c r="N1054" s="33">
        <f t="shared" si="178"/>
        <v>0</v>
      </c>
    </row>
    <row r="1055" spans="1:14" s="5" customFormat="1" ht="18.75" customHeight="1" hidden="1">
      <c r="A1055" s="29"/>
      <c r="B1055" s="30" t="s">
        <v>111</v>
      </c>
      <c r="C1055" s="31" t="s">
        <v>76</v>
      </c>
      <c r="D1055" s="31" t="s">
        <v>501</v>
      </c>
      <c r="E1055" s="31" t="s">
        <v>421</v>
      </c>
      <c r="F1055" s="31" t="s">
        <v>479</v>
      </c>
      <c r="G1055" s="31"/>
      <c r="H1055" s="28">
        <f>SUM(H1056,H1058)</f>
        <v>0</v>
      </c>
      <c r="I1055" s="28">
        <f>SUM(I1056,I1058)</f>
        <v>0</v>
      </c>
      <c r="J1055" s="28">
        <f>SUM(J1056,J1058)</f>
        <v>0</v>
      </c>
      <c r="K1055" s="45" t="e">
        <f t="shared" si="175"/>
        <v>#DIV/0!</v>
      </c>
      <c r="M1055" s="33">
        <f t="shared" si="177"/>
        <v>0</v>
      </c>
      <c r="N1055" s="33">
        <f t="shared" si="178"/>
        <v>0</v>
      </c>
    </row>
    <row r="1056" spans="1:14" s="5" customFormat="1" ht="69" hidden="1">
      <c r="A1056" s="29"/>
      <c r="B1056" s="30" t="s">
        <v>390</v>
      </c>
      <c r="C1056" s="31" t="s">
        <v>76</v>
      </c>
      <c r="D1056" s="31" t="s">
        <v>501</v>
      </c>
      <c r="E1056" s="31" t="s">
        <v>421</v>
      </c>
      <c r="F1056" s="31" t="s">
        <v>389</v>
      </c>
      <c r="G1056" s="31"/>
      <c r="H1056" s="28">
        <f>H1057</f>
        <v>0</v>
      </c>
      <c r="I1056" s="28">
        <f>I1057</f>
        <v>0</v>
      </c>
      <c r="J1056" s="28">
        <f>J1057</f>
        <v>0</v>
      </c>
      <c r="K1056" s="45" t="e">
        <f t="shared" si="175"/>
        <v>#DIV/0!</v>
      </c>
      <c r="M1056" s="33">
        <f t="shared" si="177"/>
        <v>0</v>
      </c>
      <c r="N1056" s="33">
        <f t="shared" si="178"/>
        <v>0</v>
      </c>
    </row>
    <row r="1057" spans="1:14" s="5" customFormat="1" ht="18.75" hidden="1">
      <c r="A1057" s="29"/>
      <c r="B1057" s="30" t="s">
        <v>441</v>
      </c>
      <c r="C1057" s="31" t="s">
        <v>76</v>
      </c>
      <c r="D1057" s="31" t="s">
        <v>501</v>
      </c>
      <c r="E1057" s="31" t="s">
        <v>421</v>
      </c>
      <c r="F1057" s="31" t="s">
        <v>389</v>
      </c>
      <c r="G1057" s="31" t="s">
        <v>442</v>
      </c>
      <c r="H1057" s="28"/>
      <c r="I1057" s="28"/>
      <c r="J1057" s="28"/>
      <c r="K1057" s="45" t="e">
        <f t="shared" si="175"/>
        <v>#DIV/0!</v>
      </c>
      <c r="M1057" s="33">
        <f t="shared" si="177"/>
        <v>0</v>
      </c>
      <c r="N1057" s="33">
        <f t="shared" si="178"/>
        <v>0</v>
      </c>
    </row>
    <row r="1058" spans="1:14" s="5" customFormat="1" ht="51.75" hidden="1">
      <c r="A1058" s="29"/>
      <c r="B1058" s="30" t="s">
        <v>452</v>
      </c>
      <c r="C1058" s="31" t="s">
        <v>76</v>
      </c>
      <c r="D1058" s="31" t="s">
        <v>501</v>
      </c>
      <c r="E1058" s="31" t="s">
        <v>421</v>
      </c>
      <c r="F1058" s="31" t="s">
        <v>29</v>
      </c>
      <c r="G1058" s="31"/>
      <c r="H1058" s="28">
        <f>SUM(H1059:H1060)</f>
        <v>0</v>
      </c>
      <c r="I1058" s="28">
        <f>SUM(I1059:I1060)</f>
        <v>0</v>
      </c>
      <c r="J1058" s="28">
        <f>SUM(J1059:J1060)</f>
        <v>0</v>
      </c>
      <c r="K1058" s="45" t="e">
        <f t="shared" si="175"/>
        <v>#DIV/0!</v>
      </c>
      <c r="M1058" s="33">
        <f t="shared" si="177"/>
        <v>0</v>
      </c>
      <c r="N1058" s="33">
        <f t="shared" si="178"/>
        <v>0</v>
      </c>
    </row>
    <row r="1059" spans="1:14" s="5" customFormat="1" ht="18.75" hidden="1">
      <c r="A1059" s="29"/>
      <c r="B1059" s="30" t="s">
        <v>441</v>
      </c>
      <c r="C1059" s="31" t="s">
        <v>76</v>
      </c>
      <c r="D1059" s="31" t="s">
        <v>501</v>
      </c>
      <c r="E1059" s="31" t="s">
        <v>421</v>
      </c>
      <c r="F1059" s="31" t="s">
        <v>29</v>
      </c>
      <c r="G1059" s="31" t="s">
        <v>442</v>
      </c>
      <c r="H1059" s="28"/>
      <c r="I1059" s="28"/>
      <c r="J1059" s="28"/>
      <c r="K1059" s="45" t="e">
        <f t="shared" si="175"/>
        <v>#DIV/0!</v>
      </c>
      <c r="M1059" s="33">
        <f t="shared" si="177"/>
        <v>0</v>
      </c>
      <c r="N1059" s="33">
        <f t="shared" si="178"/>
        <v>0</v>
      </c>
    </row>
    <row r="1060" spans="1:14" s="5" customFormat="1" ht="18.75" hidden="1">
      <c r="A1060" s="29"/>
      <c r="B1060" s="30" t="s">
        <v>7</v>
      </c>
      <c r="C1060" s="31" t="s">
        <v>76</v>
      </c>
      <c r="D1060" s="31" t="s">
        <v>501</v>
      </c>
      <c r="E1060" s="31" t="s">
        <v>421</v>
      </c>
      <c r="F1060" s="31" t="s">
        <v>29</v>
      </c>
      <c r="G1060" s="31" t="s">
        <v>8</v>
      </c>
      <c r="H1060" s="28"/>
      <c r="I1060" s="28"/>
      <c r="J1060" s="28"/>
      <c r="K1060" s="45" t="e">
        <f t="shared" si="175"/>
        <v>#DIV/0!</v>
      </c>
      <c r="M1060" s="33">
        <f t="shared" si="177"/>
        <v>0</v>
      </c>
      <c r="N1060" s="33">
        <f t="shared" si="178"/>
        <v>0</v>
      </c>
    </row>
    <row r="1061" spans="1:14" s="5" customFormat="1" ht="18.75">
      <c r="A1061" s="29"/>
      <c r="B1061" s="30" t="s">
        <v>9</v>
      </c>
      <c r="C1061" s="31" t="s">
        <v>76</v>
      </c>
      <c r="D1061" s="31" t="s">
        <v>501</v>
      </c>
      <c r="E1061" s="31" t="s">
        <v>437</v>
      </c>
      <c r="F1061" s="31"/>
      <c r="G1061" s="31"/>
      <c r="H1061" s="28">
        <f aca="true" t="shared" si="180" ref="H1061:J1063">H1062</f>
        <v>2484.1</v>
      </c>
      <c r="I1061" s="28">
        <f t="shared" si="180"/>
        <v>2484.1</v>
      </c>
      <c r="J1061" s="28">
        <f t="shared" si="180"/>
        <v>2458.4</v>
      </c>
      <c r="K1061" s="45">
        <f t="shared" si="175"/>
        <v>98.96542007165573</v>
      </c>
      <c r="M1061" s="33">
        <f t="shared" si="177"/>
        <v>25.699999999999818</v>
      </c>
      <c r="N1061" s="33">
        <f t="shared" si="178"/>
        <v>0</v>
      </c>
    </row>
    <row r="1062" spans="1:14" s="5" customFormat="1" ht="51.75">
      <c r="A1062" s="29"/>
      <c r="B1062" s="30" t="s">
        <v>425</v>
      </c>
      <c r="C1062" s="31" t="s">
        <v>76</v>
      </c>
      <c r="D1062" s="31" t="s">
        <v>501</v>
      </c>
      <c r="E1062" s="31" t="s">
        <v>437</v>
      </c>
      <c r="F1062" s="31" t="s">
        <v>426</v>
      </c>
      <c r="G1062" s="31"/>
      <c r="H1062" s="28">
        <f t="shared" si="180"/>
        <v>2484.1</v>
      </c>
      <c r="I1062" s="28">
        <f t="shared" si="180"/>
        <v>2484.1</v>
      </c>
      <c r="J1062" s="28">
        <f t="shared" si="180"/>
        <v>2458.4</v>
      </c>
      <c r="K1062" s="45">
        <f t="shared" si="175"/>
        <v>98.96542007165573</v>
      </c>
      <c r="M1062" s="33">
        <f t="shared" si="177"/>
        <v>25.699999999999818</v>
      </c>
      <c r="N1062" s="33">
        <f t="shared" si="178"/>
        <v>0</v>
      </c>
    </row>
    <row r="1063" spans="1:14" s="5" customFormat="1" ht="18.75">
      <c r="A1063" s="29"/>
      <c r="B1063" s="30" t="s">
        <v>420</v>
      </c>
      <c r="C1063" s="31" t="s">
        <v>76</v>
      </c>
      <c r="D1063" s="31" t="s">
        <v>501</v>
      </c>
      <c r="E1063" s="31" t="s">
        <v>437</v>
      </c>
      <c r="F1063" s="31" t="s">
        <v>427</v>
      </c>
      <c r="G1063" s="31"/>
      <c r="H1063" s="28">
        <f t="shared" si="180"/>
        <v>2484.1</v>
      </c>
      <c r="I1063" s="28">
        <f t="shared" si="180"/>
        <v>2484.1</v>
      </c>
      <c r="J1063" s="28">
        <f t="shared" si="180"/>
        <v>2458.4</v>
      </c>
      <c r="K1063" s="45">
        <f t="shared" si="175"/>
        <v>98.96542007165573</v>
      </c>
      <c r="M1063" s="33">
        <f t="shared" si="177"/>
        <v>25.699999999999818</v>
      </c>
      <c r="N1063" s="33">
        <f t="shared" si="178"/>
        <v>0</v>
      </c>
    </row>
    <row r="1064" spans="1:14" s="5" customFormat="1" ht="18.75">
      <c r="A1064" s="29"/>
      <c r="B1064" s="30" t="s">
        <v>101</v>
      </c>
      <c r="C1064" s="31" t="s">
        <v>76</v>
      </c>
      <c r="D1064" s="31" t="s">
        <v>501</v>
      </c>
      <c r="E1064" s="31" t="s">
        <v>437</v>
      </c>
      <c r="F1064" s="31" t="s">
        <v>427</v>
      </c>
      <c r="G1064" s="31" t="s">
        <v>102</v>
      </c>
      <c r="H1064" s="28">
        <v>2484.1</v>
      </c>
      <c r="I1064" s="28">
        <v>2484.1</v>
      </c>
      <c r="J1064" s="28">
        <v>2458.4</v>
      </c>
      <c r="K1064" s="45">
        <f t="shared" si="175"/>
        <v>98.96542007165573</v>
      </c>
      <c r="M1064" s="33">
        <f t="shared" si="177"/>
        <v>25.699999999999818</v>
      </c>
      <c r="N1064" s="33">
        <f t="shared" si="178"/>
        <v>0</v>
      </c>
    </row>
    <row r="1065" spans="1:14" s="5" customFormat="1" ht="34.5">
      <c r="A1065" s="29" t="s">
        <v>384</v>
      </c>
      <c r="B1065" s="30" t="s">
        <v>88</v>
      </c>
      <c r="C1065" s="31" t="s">
        <v>77</v>
      </c>
      <c r="D1065" s="31"/>
      <c r="E1065" s="31"/>
      <c r="F1065" s="31"/>
      <c r="G1065" s="31"/>
      <c r="H1065" s="28">
        <f>SUM(H1066,H1096)</f>
        <v>14144.6</v>
      </c>
      <c r="I1065" s="28">
        <f>SUM(I1066,I1096)</f>
        <v>14144.6</v>
      </c>
      <c r="J1065" s="28">
        <f>SUM(J1066,J1096)</f>
        <v>12774.9</v>
      </c>
      <c r="K1065" s="45">
        <f t="shared" si="175"/>
        <v>90.31644585212732</v>
      </c>
      <c r="M1065" s="33">
        <f t="shared" si="177"/>
        <v>1369.7000000000007</v>
      </c>
      <c r="N1065" s="33">
        <f t="shared" si="178"/>
        <v>0</v>
      </c>
    </row>
    <row r="1066" spans="1:14" s="5" customFormat="1" ht="18.75">
      <c r="A1066" s="29"/>
      <c r="B1066" s="30" t="s">
        <v>521</v>
      </c>
      <c r="C1066" s="31" t="s">
        <v>77</v>
      </c>
      <c r="D1066" s="31" t="s">
        <v>522</v>
      </c>
      <c r="E1066" s="31"/>
      <c r="F1066" s="31"/>
      <c r="G1066" s="31"/>
      <c r="H1066" s="28">
        <f>SUM(H1067,H1071)</f>
        <v>14072.6</v>
      </c>
      <c r="I1066" s="28">
        <f>SUM(I1067,I1071)</f>
        <v>14072.6</v>
      </c>
      <c r="J1066" s="28">
        <f>SUM(J1067,J1071)</f>
        <v>12763.5</v>
      </c>
      <c r="K1066" s="45">
        <f t="shared" si="175"/>
        <v>90.69752568821681</v>
      </c>
      <c r="M1066" s="33">
        <f t="shared" si="177"/>
        <v>1309.1000000000004</v>
      </c>
      <c r="N1066" s="33">
        <f t="shared" si="178"/>
        <v>0</v>
      </c>
    </row>
    <row r="1067" spans="1:14" s="5" customFormat="1" ht="36" customHeight="1" hidden="1">
      <c r="A1067" s="29"/>
      <c r="B1067" s="30" t="s">
        <v>571</v>
      </c>
      <c r="C1067" s="31" t="s">
        <v>77</v>
      </c>
      <c r="D1067" s="31" t="s">
        <v>522</v>
      </c>
      <c r="E1067" s="31" t="s">
        <v>437</v>
      </c>
      <c r="F1067" s="31"/>
      <c r="G1067" s="31"/>
      <c r="H1067" s="28">
        <f aca="true" t="shared" si="181" ref="H1067:J1069">H1068</f>
        <v>0</v>
      </c>
      <c r="I1067" s="28">
        <f t="shared" si="181"/>
        <v>0</v>
      </c>
      <c r="J1067" s="28">
        <f t="shared" si="181"/>
        <v>0</v>
      </c>
      <c r="K1067" s="45" t="e">
        <f t="shared" si="175"/>
        <v>#DIV/0!</v>
      </c>
      <c r="M1067" s="33">
        <f t="shared" si="177"/>
        <v>0</v>
      </c>
      <c r="N1067" s="33">
        <f t="shared" si="178"/>
        <v>0</v>
      </c>
    </row>
    <row r="1068" spans="1:14" s="5" customFormat="1" ht="20.25" customHeight="1" hidden="1">
      <c r="A1068" s="29"/>
      <c r="B1068" s="30" t="s">
        <v>572</v>
      </c>
      <c r="C1068" s="31" t="s">
        <v>77</v>
      </c>
      <c r="D1068" s="31" t="s">
        <v>522</v>
      </c>
      <c r="E1068" s="31" t="s">
        <v>437</v>
      </c>
      <c r="F1068" s="31" t="s">
        <v>607</v>
      </c>
      <c r="G1068" s="31"/>
      <c r="H1068" s="28">
        <f t="shared" si="181"/>
        <v>0</v>
      </c>
      <c r="I1068" s="28">
        <f t="shared" si="181"/>
        <v>0</v>
      </c>
      <c r="J1068" s="28">
        <f t="shared" si="181"/>
        <v>0</v>
      </c>
      <c r="K1068" s="45" t="e">
        <f t="shared" si="175"/>
        <v>#DIV/0!</v>
      </c>
      <c r="M1068" s="33">
        <f t="shared" si="177"/>
        <v>0</v>
      </c>
      <c r="N1068" s="33">
        <f t="shared" si="178"/>
        <v>0</v>
      </c>
    </row>
    <row r="1069" spans="1:14" s="5" customFormat="1" ht="22.5" customHeight="1" hidden="1">
      <c r="A1069" s="29"/>
      <c r="B1069" s="30" t="s">
        <v>573</v>
      </c>
      <c r="C1069" s="31" t="s">
        <v>77</v>
      </c>
      <c r="D1069" s="31" t="s">
        <v>522</v>
      </c>
      <c r="E1069" s="31" t="s">
        <v>437</v>
      </c>
      <c r="F1069" s="31" t="s">
        <v>608</v>
      </c>
      <c r="G1069" s="31"/>
      <c r="H1069" s="28">
        <f t="shared" si="181"/>
        <v>0</v>
      </c>
      <c r="I1069" s="28">
        <f t="shared" si="181"/>
        <v>0</v>
      </c>
      <c r="J1069" s="28">
        <f t="shared" si="181"/>
        <v>0</v>
      </c>
      <c r="K1069" s="45" t="e">
        <f t="shared" si="175"/>
        <v>#DIV/0!</v>
      </c>
      <c r="M1069" s="33">
        <f t="shared" si="177"/>
        <v>0</v>
      </c>
      <c r="N1069" s="33">
        <f t="shared" si="178"/>
        <v>0</v>
      </c>
    </row>
    <row r="1070" spans="1:14" s="5" customFormat="1" ht="18" customHeight="1" hidden="1">
      <c r="A1070" s="29"/>
      <c r="B1070" s="30" t="s">
        <v>441</v>
      </c>
      <c r="C1070" s="31" t="s">
        <v>77</v>
      </c>
      <c r="D1070" s="31" t="s">
        <v>522</v>
      </c>
      <c r="E1070" s="31" t="s">
        <v>437</v>
      </c>
      <c r="F1070" s="31" t="s">
        <v>608</v>
      </c>
      <c r="G1070" s="31" t="s">
        <v>442</v>
      </c>
      <c r="H1070" s="28"/>
      <c r="I1070" s="28"/>
      <c r="J1070" s="28"/>
      <c r="K1070" s="45" t="e">
        <f t="shared" si="175"/>
        <v>#DIV/0!</v>
      </c>
      <c r="M1070" s="33">
        <f t="shared" si="177"/>
        <v>0</v>
      </c>
      <c r="N1070" s="33">
        <f t="shared" si="178"/>
        <v>0</v>
      </c>
    </row>
    <row r="1071" spans="1:14" s="5" customFormat="1" ht="18.75">
      <c r="A1071" s="29"/>
      <c r="B1071" s="30" t="s">
        <v>574</v>
      </c>
      <c r="C1071" s="31" t="s">
        <v>77</v>
      </c>
      <c r="D1071" s="31" t="s">
        <v>522</v>
      </c>
      <c r="E1071" s="31" t="s">
        <v>522</v>
      </c>
      <c r="F1071" s="31"/>
      <c r="G1071" s="31"/>
      <c r="H1071" s="28">
        <f>SUM(H1072,H1075,H1085,H1089)</f>
        <v>14072.6</v>
      </c>
      <c r="I1071" s="28">
        <f>SUM(I1072,I1075,I1085,I1089)</f>
        <v>14072.6</v>
      </c>
      <c r="J1071" s="28">
        <f>SUM(J1072,J1075,J1085,J1089)</f>
        <v>12763.5</v>
      </c>
      <c r="K1071" s="45">
        <f t="shared" si="175"/>
        <v>90.69752568821681</v>
      </c>
      <c r="M1071" s="33">
        <f t="shared" si="177"/>
        <v>1309.1000000000004</v>
      </c>
      <c r="N1071" s="33">
        <f t="shared" si="178"/>
        <v>0</v>
      </c>
    </row>
    <row r="1072" spans="1:14" s="5" customFormat="1" ht="51.75">
      <c r="A1072" s="29"/>
      <c r="B1072" s="30" t="s">
        <v>425</v>
      </c>
      <c r="C1072" s="31" t="s">
        <v>77</v>
      </c>
      <c r="D1072" s="31" t="s">
        <v>522</v>
      </c>
      <c r="E1072" s="31" t="s">
        <v>522</v>
      </c>
      <c r="F1072" s="31" t="s">
        <v>426</v>
      </c>
      <c r="G1072" s="31"/>
      <c r="H1072" s="28">
        <f aca="true" t="shared" si="182" ref="H1072:J1073">H1073</f>
        <v>2063</v>
      </c>
      <c r="I1072" s="28">
        <f t="shared" si="182"/>
        <v>2063</v>
      </c>
      <c r="J1072" s="28">
        <f t="shared" si="182"/>
        <v>2052.9</v>
      </c>
      <c r="K1072" s="45">
        <f t="shared" si="175"/>
        <v>99.51042171594764</v>
      </c>
      <c r="M1072" s="33">
        <f t="shared" si="177"/>
        <v>10.099999999999909</v>
      </c>
      <c r="N1072" s="33">
        <f t="shared" si="178"/>
        <v>0</v>
      </c>
    </row>
    <row r="1073" spans="1:14" s="5" customFormat="1" ht="18.75">
      <c r="A1073" s="29"/>
      <c r="B1073" s="30" t="s">
        <v>420</v>
      </c>
      <c r="C1073" s="31" t="s">
        <v>77</v>
      </c>
      <c r="D1073" s="31" t="s">
        <v>522</v>
      </c>
      <c r="E1073" s="31" t="s">
        <v>522</v>
      </c>
      <c r="F1073" s="31" t="s">
        <v>427</v>
      </c>
      <c r="G1073" s="31"/>
      <c r="H1073" s="28">
        <f t="shared" si="182"/>
        <v>2063</v>
      </c>
      <c r="I1073" s="28">
        <f t="shared" si="182"/>
        <v>2063</v>
      </c>
      <c r="J1073" s="28">
        <f t="shared" si="182"/>
        <v>2052.9</v>
      </c>
      <c r="K1073" s="45">
        <f t="shared" si="175"/>
        <v>99.51042171594764</v>
      </c>
      <c r="M1073" s="33">
        <f t="shared" si="177"/>
        <v>10.099999999999909</v>
      </c>
      <c r="N1073" s="33">
        <f t="shared" si="178"/>
        <v>0</v>
      </c>
    </row>
    <row r="1074" spans="1:14" s="5" customFormat="1" ht="18.75">
      <c r="A1074" s="29"/>
      <c r="B1074" s="30" t="s">
        <v>101</v>
      </c>
      <c r="C1074" s="31" t="s">
        <v>77</v>
      </c>
      <c r="D1074" s="31" t="s">
        <v>522</v>
      </c>
      <c r="E1074" s="31" t="s">
        <v>522</v>
      </c>
      <c r="F1074" s="31" t="s">
        <v>427</v>
      </c>
      <c r="G1074" s="31" t="s">
        <v>102</v>
      </c>
      <c r="H1074" s="28">
        <v>2063</v>
      </c>
      <c r="I1074" s="28">
        <v>2063</v>
      </c>
      <c r="J1074" s="28">
        <v>2052.9</v>
      </c>
      <c r="K1074" s="45">
        <f t="shared" si="175"/>
        <v>99.51042171594764</v>
      </c>
      <c r="M1074" s="33">
        <f t="shared" si="177"/>
        <v>10.099999999999909</v>
      </c>
      <c r="N1074" s="33">
        <f t="shared" si="178"/>
        <v>0</v>
      </c>
    </row>
    <row r="1075" spans="1:14" s="5" customFormat="1" ht="17.25" customHeight="1">
      <c r="A1075" s="29"/>
      <c r="B1075" s="30" t="s">
        <v>78</v>
      </c>
      <c r="C1075" s="31" t="s">
        <v>77</v>
      </c>
      <c r="D1075" s="31" t="s">
        <v>522</v>
      </c>
      <c r="E1075" s="31" t="s">
        <v>522</v>
      </c>
      <c r="F1075" s="31" t="s">
        <v>79</v>
      </c>
      <c r="G1075" s="31"/>
      <c r="H1075" s="28">
        <f>SUM(H1076,H1078)</f>
        <v>7610</v>
      </c>
      <c r="I1075" s="28">
        <f>SUM(I1076,I1078)</f>
        <v>7610</v>
      </c>
      <c r="J1075" s="28">
        <f>SUM(J1076,J1078)</f>
        <v>7157.6</v>
      </c>
      <c r="K1075" s="45">
        <f t="shared" si="175"/>
        <v>94.05519053876478</v>
      </c>
      <c r="M1075" s="33">
        <f t="shared" si="177"/>
        <v>452.39999999999964</v>
      </c>
      <c r="N1075" s="33">
        <f t="shared" si="178"/>
        <v>0</v>
      </c>
    </row>
    <row r="1076" spans="1:14" s="5" customFormat="1" ht="19.5" customHeight="1">
      <c r="A1076" s="29"/>
      <c r="B1076" s="30" t="s">
        <v>93</v>
      </c>
      <c r="C1076" s="31" t="s">
        <v>77</v>
      </c>
      <c r="D1076" s="31" t="s">
        <v>522</v>
      </c>
      <c r="E1076" s="31" t="s">
        <v>522</v>
      </c>
      <c r="F1076" s="31" t="s">
        <v>94</v>
      </c>
      <c r="G1076" s="31"/>
      <c r="H1076" s="28">
        <f>H1077</f>
        <v>76</v>
      </c>
      <c r="I1076" s="28">
        <f>I1077</f>
        <v>76</v>
      </c>
      <c r="J1076" s="28">
        <f>J1077</f>
        <v>76</v>
      </c>
      <c r="K1076" s="45">
        <f t="shared" si="175"/>
        <v>100</v>
      </c>
      <c r="M1076" s="33">
        <f t="shared" si="177"/>
        <v>0</v>
      </c>
      <c r="N1076" s="33">
        <f t="shared" si="178"/>
        <v>0</v>
      </c>
    </row>
    <row r="1077" spans="1:14" s="5" customFormat="1" ht="16.5" customHeight="1">
      <c r="A1077" s="29"/>
      <c r="B1077" s="30" t="s">
        <v>441</v>
      </c>
      <c r="C1077" s="31" t="s">
        <v>77</v>
      </c>
      <c r="D1077" s="31" t="s">
        <v>522</v>
      </c>
      <c r="E1077" s="31" t="s">
        <v>522</v>
      </c>
      <c r="F1077" s="31" t="s">
        <v>94</v>
      </c>
      <c r="G1077" s="31" t="s">
        <v>442</v>
      </c>
      <c r="H1077" s="28">
        <v>76</v>
      </c>
      <c r="I1077" s="28">
        <v>76</v>
      </c>
      <c r="J1077" s="28">
        <v>76</v>
      </c>
      <c r="K1077" s="45">
        <f t="shared" si="175"/>
        <v>100</v>
      </c>
      <c r="M1077" s="33">
        <f t="shared" si="177"/>
        <v>0</v>
      </c>
      <c r="N1077" s="33">
        <f t="shared" si="178"/>
        <v>0</v>
      </c>
    </row>
    <row r="1078" spans="1:14" s="5" customFormat="1" ht="18.75">
      <c r="A1078" s="29"/>
      <c r="B1078" s="30" t="s">
        <v>445</v>
      </c>
      <c r="C1078" s="31" t="s">
        <v>77</v>
      </c>
      <c r="D1078" s="31" t="s">
        <v>522</v>
      </c>
      <c r="E1078" s="31" t="s">
        <v>522</v>
      </c>
      <c r="F1078" s="31" t="s">
        <v>80</v>
      </c>
      <c r="G1078" s="31"/>
      <c r="H1078" s="28">
        <f>SUM(H1079,H1081,H1083)</f>
        <v>7534</v>
      </c>
      <c r="I1078" s="28">
        <f>SUM(I1079,I1081,I1083)</f>
        <v>7534</v>
      </c>
      <c r="J1078" s="28">
        <f>SUM(J1079,J1081,J1083)</f>
        <v>7081.6</v>
      </c>
      <c r="K1078" s="45">
        <f t="shared" si="175"/>
        <v>93.99522166179985</v>
      </c>
      <c r="M1078" s="33">
        <f t="shared" si="177"/>
        <v>452.39999999999964</v>
      </c>
      <c r="N1078" s="33">
        <f t="shared" si="178"/>
        <v>0</v>
      </c>
    </row>
    <row r="1079" spans="1:14" s="5" customFormat="1" ht="34.5">
      <c r="A1079" s="29"/>
      <c r="B1079" s="30" t="s">
        <v>305</v>
      </c>
      <c r="C1079" s="31" t="s">
        <v>77</v>
      </c>
      <c r="D1079" s="31" t="s">
        <v>522</v>
      </c>
      <c r="E1079" s="31" t="s">
        <v>522</v>
      </c>
      <c r="F1079" s="31" t="s">
        <v>10</v>
      </c>
      <c r="G1079" s="31"/>
      <c r="H1079" s="28">
        <f>H1080</f>
        <v>6328.7</v>
      </c>
      <c r="I1079" s="28">
        <f>I1080</f>
        <v>6328.7</v>
      </c>
      <c r="J1079" s="28">
        <f>J1080</f>
        <v>5928.2</v>
      </c>
      <c r="K1079" s="45">
        <f t="shared" si="175"/>
        <v>93.6716861282728</v>
      </c>
      <c r="M1079" s="33">
        <f t="shared" si="177"/>
        <v>400.5</v>
      </c>
      <c r="N1079" s="33">
        <f t="shared" si="178"/>
        <v>0</v>
      </c>
    </row>
    <row r="1080" spans="1:14" s="5" customFormat="1" ht="34.5">
      <c r="A1080" s="29"/>
      <c r="B1080" s="30" t="s">
        <v>623</v>
      </c>
      <c r="C1080" s="31" t="s">
        <v>77</v>
      </c>
      <c r="D1080" s="31" t="s">
        <v>522</v>
      </c>
      <c r="E1080" s="31" t="s">
        <v>522</v>
      </c>
      <c r="F1080" s="31" t="s">
        <v>10</v>
      </c>
      <c r="G1080" s="31" t="s">
        <v>447</v>
      </c>
      <c r="H1080" s="28">
        <v>6328.7</v>
      </c>
      <c r="I1080" s="28">
        <v>6328.7</v>
      </c>
      <c r="J1080" s="28">
        <v>5928.2</v>
      </c>
      <c r="K1080" s="45">
        <f t="shared" si="175"/>
        <v>93.6716861282728</v>
      </c>
      <c r="M1080" s="33">
        <f t="shared" si="177"/>
        <v>400.5</v>
      </c>
      <c r="N1080" s="33">
        <f t="shared" si="178"/>
        <v>0</v>
      </c>
    </row>
    <row r="1081" spans="1:14" s="5" customFormat="1" ht="18" customHeight="1">
      <c r="A1081" s="29"/>
      <c r="B1081" s="30" t="s">
        <v>139</v>
      </c>
      <c r="C1081" s="31" t="s">
        <v>77</v>
      </c>
      <c r="D1081" s="31" t="s">
        <v>522</v>
      </c>
      <c r="E1081" s="31" t="s">
        <v>522</v>
      </c>
      <c r="F1081" s="31" t="s">
        <v>11</v>
      </c>
      <c r="G1081" s="31"/>
      <c r="H1081" s="28">
        <f>H1082</f>
        <v>113.7</v>
      </c>
      <c r="I1081" s="28">
        <f>I1082</f>
        <v>113.7</v>
      </c>
      <c r="J1081" s="28">
        <f>J1082</f>
        <v>73.6</v>
      </c>
      <c r="K1081" s="45">
        <f t="shared" si="175"/>
        <v>64.73175021987686</v>
      </c>
      <c r="M1081" s="33">
        <f t="shared" si="177"/>
        <v>40.10000000000001</v>
      </c>
      <c r="N1081" s="33">
        <f t="shared" si="178"/>
        <v>0</v>
      </c>
    </row>
    <row r="1082" spans="1:14" s="5" customFormat="1" ht="34.5">
      <c r="A1082" s="29"/>
      <c r="B1082" s="30" t="s">
        <v>623</v>
      </c>
      <c r="C1082" s="31" t="s">
        <v>77</v>
      </c>
      <c r="D1082" s="31" t="s">
        <v>522</v>
      </c>
      <c r="E1082" s="31" t="s">
        <v>522</v>
      </c>
      <c r="F1082" s="31" t="s">
        <v>11</v>
      </c>
      <c r="G1082" s="31" t="s">
        <v>447</v>
      </c>
      <c r="H1082" s="28">
        <v>113.7</v>
      </c>
      <c r="I1082" s="28">
        <v>113.7</v>
      </c>
      <c r="J1082" s="28">
        <v>73.6</v>
      </c>
      <c r="K1082" s="45">
        <f t="shared" si="175"/>
        <v>64.73175021987686</v>
      </c>
      <c r="M1082" s="33">
        <f t="shared" si="177"/>
        <v>40.10000000000001</v>
      </c>
      <c r="N1082" s="33">
        <f t="shared" si="178"/>
        <v>0</v>
      </c>
    </row>
    <row r="1083" spans="1:14" s="5" customFormat="1" ht="18" customHeight="1">
      <c r="A1083" s="29"/>
      <c r="B1083" s="30" t="s">
        <v>145</v>
      </c>
      <c r="C1083" s="31" t="s">
        <v>77</v>
      </c>
      <c r="D1083" s="31" t="s">
        <v>522</v>
      </c>
      <c r="E1083" s="31" t="s">
        <v>522</v>
      </c>
      <c r="F1083" s="31" t="s">
        <v>12</v>
      </c>
      <c r="G1083" s="31"/>
      <c r="H1083" s="28">
        <f>H1084</f>
        <v>1091.6</v>
      </c>
      <c r="I1083" s="28">
        <f>I1084</f>
        <v>1091.6</v>
      </c>
      <c r="J1083" s="28">
        <f>J1084</f>
        <v>1079.8</v>
      </c>
      <c r="K1083" s="45">
        <f t="shared" si="175"/>
        <v>98.91901795529499</v>
      </c>
      <c r="M1083" s="33">
        <f t="shared" si="177"/>
        <v>11.799999999999955</v>
      </c>
      <c r="N1083" s="33">
        <f t="shared" si="178"/>
        <v>0</v>
      </c>
    </row>
    <row r="1084" spans="1:14" s="5" customFormat="1" ht="34.5">
      <c r="A1084" s="29"/>
      <c r="B1084" s="30" t="s">
        <v>623</v>
      </c>
      <c r="C1084" s="31" t="s">
        <v>77</v>
      </c>
      <c r="D1084" s="31" t="s">
        <v>522</v>
      </c>
      <c r="E1084" s="31" t="s">
        <v>522</v>
      </c>
      <c r="F1084" s="31" t="s">
        <v>12</v>
      </c>
      <c r="G1084" s="31" t="s">
        <v>447</v>
      </c>
      <c r="H1084" s="28">
        <v>1091.6</v>
      </c>
      <c r="I1084" s="28">
        <v>1091.6</v>
      </c>
      <c r="J1084" s="28">
        <v>1079.8</v>
      </c>
      <c r="K1084" s="45">
        <f t="shared" si="175"/>
        <v>98.91901795529499</v>
      </c>
      <c r="M1084" s="33">
        <f t="shared" si="177"/>
        <v>11.799999999999955</v>
      </c>
      <c r="N1084" s="33">
        <f t="shared" si="178"/>
        <v>0</v>
      </c>
    </row>
    <row r="1085" spans="1:14" s="5" customFormat="1" ht="19.5" customHeight="1">
      <c r="A1085" s="29"/>
      <c r="B1085" s="30" t="s">
        <v>128</v>
      </c>
      <c r="C1085" s="31" t="s">
        <v>77</v>
      </c>
      <c r="D1085" s="31" t="s">
        <v>522</v>
      </c>
      <c r="E1085" s="31" t="s">
        <v>522</v>
      </c>
      <c r="F1085" s="31" t="s">
        <v>129</v>
      </c>
      <c r="G1085" s="31"/>
      <c r="H1085" s="28">
        <f aca="true" t="shared" si="183" ref="H1085:J1087">H1086</f>
        <v>628.2</v>
      </c>
      <c r="I1085" s="28">
        <f t="shared" si="183"/>
        <v>628.2</v>
      </c>
      <c r="J1085" s="28">
        <f t="shared" si="183"/>
        <v>443</v>
      </c>
      <c r="K1085" s="45">
        <f t="shared" si="175"/>
        <v>70.51894301177968</v>
      </c>
      <c r="M1085" s="33">
        <f t="shared" si="177"/>
        <v>185.20000000000005</v>
      </c>
      <c r="N1085" s="33">
        <f t="shared" si="178"/>
        <v>0</v>
      </c>
    </row>
    <row r="1086" spans="1:14" s="5" customFormat="1" ht="51.75">
      <c r="A1086" s="29"/>
      <c r="B1086" s="30" t="s">
        <v>13</v>
      </c>
      <c r="C1086" s="31" t="s">
        <v>77</v>
      </c>
      <c r="D1086" s="31" t="s">
        <v>522</v>
      </c>
      <c r="E1086" s="31" t="s">
        <v>522</v>
      </c>
      <c r="F1086" s="31" t="s">
        <v>14</v>
      </c>
      <c r="G1086" s="31"/>
      <c r="H1086" s="28">
        <f t="shared" si="183"/>
        <v>628.2</v>
      </c>
      <c r="I1086" s="28">
        <f t="shared" si="183"/>
        <v>628.2</v>
      </c>
      <c r="J1086" s="28">
        <f t="shared" si="183"/>
        <v>443</v>
      </c>
      <c r="K1086" s="45">
        <f t="shared" si="175"/>
        <v>70.51894301177968</v>
      </c>
      <c r="M1086" s="33">
        <f t="shared" si="177"/>
        <v>185.20000000000005</v>
      </c>
      <c r="N1086" s="33">
        <f t="shared" si="178"/>
        <v>0</v>
      </c>
    </row>
    <row r="1087" spans="1:14" s="5" customFormat="1" ht="51.75">
      <c r="A1087" s="29"/>
      <c r="B1087" s="30" t="s">
        <v>15</v>
      </c>
      <c r="C1087" s="31" t="s">
        <v>77</v>
      </c>
      <c r="D1087" s="31" t="s">
        <v>522</v>
      </c>
      <c r="E1087" s="31" t="s">
        <v>522</v>
      </c>
      <c r="F1087" s="31" t="s">
        <v>16</v>
      </c>
      <c r="G1087" s="31"/>
      <c r="H1087" s="28">
        <f t="shared" si="183"/>
        <v>628.2</v>
      </c>
      <c r="I1087" s="28">
        <f t="shared" si="183"/>
        <v>628.2</v>
      </c>
      <c r="J1087" s="28">
        <f t="shared" si="183"/>
        <v>443</v>
      </c>
      <c r="K1087" s="45">
        <f aca="true" t="shared" si="184" ref="K1087:K1106">J1087*100/I1087</f>
        <v>70.51894301177968</v>
      </c>
      <c r="M1087" s="33">
        <f t="shared" si="177"/>
        <v>185.20000000000005</v>
      </c>
      <c r="N1087" s="33">
        <f t="shared" si="178"/>
        <v>0</v>
      </c>
    </row>
    <row r="1088" spans="1:14" s="5" customFormat="1" ht="18.75">
      <c r="A1088" s="29"/>
      <c r="B1088" s="30" t="s">
        <v>441</v>
      </c>
      <c r="C1088" s="31" t="s">
        <v>77</v>
      </c>
      <c r="D1088" s="31" t="s">
        <v>522</v>
      </c>
      <c r="E1088" s="31" t="s">
        <v>522</v>
      </c>
      <c r="F1088" s="31" t="s">
        <v>16</v>
      </c>
      <c r="G1088" s="31" t="s">
        <v>442</v>
      </c>
      <c r="H1088" s="28">
        <v>628.2</v>
      </c>
      <c r="I1088" s="28">
        <v>628.2</v>
      </c>
      <c r="J1088" s="28">
        <v>443</v>
      </c>
      <c r="K1088" s="45">
        <f t="shared" si="184"/>
        <v>70.51894301177968</v>
      </c>
      <c r="M1088" s="33">
        <f t="shared" si="177"/>
        <v>185.20000000000005</v>
      </c>
      <c r="N1088" s="33">
        <f t="shared" si="178"/>
        <v>0</v>
      </c>
    </row>
    <row r="1089" spans="1:14" s="5" customFormat="1" ht="21" customHeight="1">
      <c r="A1089" s="29"/>
      <c r="B1089" s="30" t="s">
        <v>111</v>
      </c>
      <c r="C1089" s="31" t="s">
        <v>77</v>
      </c>
      <c r="D1089" s="31" t="s">
        <v>522</v>
      </c>
      <c r="E1089" s="31" t="s">
        <v>522</v>
      </c>
      <c r="F1089" s="31" t="s">
        <v>479</v>
      </c>
      <c r="G1089" s="31"/>
      <c r="H1089" s="28">
        <f>SUM(H1090,H1092,H1094)</f>
        <v>3771.4</v>
      </c>
      <c r="I1089" s="28">
        <f>SUM(I1090,I1092,I1094)</f>
        <v>3771.4</v>
      </c>
      <c r="J1089" s="28">
        <f>SUM(J1090,J1092,J1094)</f>
        <v>3110</v>
      </c>
      <c r="K1089" s="45">
        <f t="shared" si="184"/>
        <v>82.4627459298934</v>
      </c>
      <c r="M1089" s="33">
        <f t="shared" si="177"/>
        <v>661.4000000000001</v>
      </c>
      <c r="N1089" s="33">
        <f t="shared" si="178"/>
        <v>0</v>
      </c>
    </row>
    <row r="1090" spans="1:14" s="5" customFormat="1" ht="51.75">
      <c r="A1090" s="29"/>
      <c r="B1090" s="30" t="s">
        <v>162</v>
      </c>
      <c r="C1090" s="31" t="s">
        <v>77</v>
      </c>
      <c r="D1090" s="31" t="s">
        <v>522</v>
      </c>
      <c r="E1090" s="31" t="s">
        <v>522</v>
      </c>
      <c r="F1090" s="31" t="s">
        <v>163</v>
      </c>
      <c r="G1090" s="31"/>
      <c r="H1090" s="28">
        <f>H1091</f>
        <v>100</v>
      </c>
      <c r="I1090" s="28">
        <f>I1091</f>
        <v>100</v>
      </c>
      <c r="J1090" s="28">
        <f>J1091</f>
        <v>0</v>
      </c>
      <c r="K1090" s="45">
        <f t="shared" si="184"/>
        <v>0</v>
      </c>
      <c r="M1090" s="33">
        <f t="shared" si="177"/>
        <v>100</v>
      </c>
      <c r="N1090" s="33">
        <f t="shared" si="178"/>
        <v>0</v>
      </c>
    </row>
    <row r="1091" spans="1:14" s="5" customFormat="1" ht="18.75">
      <c r="A1091" s="29"/>
      <c r="B1091" s="30" t="s">
        <v>441</v>
      </c>
      <c r="C1091" s="31" t="s">
        <v>77</v>
      </c>
      <c r="D1091" s="31" t="s">
        <v>522</v>
      </c>
      <c r="E1091" s="31" t="s">
        <v>522</v>
      </c>
      <c r="F1091" s="31" t="s">
        <v>163</v>
      </c>
      <c r="G1091" s="31" t="s">
        <v>442</v>
      </c>
      <c r="H1091" s="28">
        <v>100</v>
      </c>
      <c r="I1091" s="28">
        <v>100</v>
      </c>
      <c r="J1091" s="28">
        <v>0</v>
      </c>
      <c r="K1091" s="45">
        <f t="shared" si="184"/>
        <v>0</v>
      </c>
      <c r="M1091" s="33">
        <f t="shared" si="177"/>
        <v>100</v>
      </c>
      <c r="N1091" s="33">
        <f t="shared" si="178"/>
        <v>0</v>
      </c>
    </row>
    <row r="1092" spans="1:14" s="5" customFormat="1" ht="69">
      <c r="A1092" s="29"/>
      <c r="B1092" s="30" t="s">
        <v>390</v>
      </c>
      <c r="C1092" s="31" t="s">
        <v>77</v>
      </c>
      <c r="D1092" s="31" t="s">
        <v>522</v>
      </c>
      <c r="E1092" s="31" t="s">
        <v>522</v>
      </c>
      <c r="F1092" s="31" t="s">
        <v>389</v>
      </c>
      <c r="G1092" s="31"/>
      <c r="H1092" s="28">
        <f>H1093</f>
        <v>92</v>
      </c>
      <c r="I1092" s="28">
        <f>I1093</f>
        <v>92</v>
      </c>
      <c r="J1092" s="28">
        <f>J1093</f>
        <v>41</v>
      </c>
      <c r="K1092" s="45">
        <f t="shared" si="184"/>
        <v>44.56521739130435</v>
      </c>
      <c r="M1092" s="33">
        <f t="shared" si="177"/>
        <v>51</v>
      </c>
      <c r="N1092" s="33">
        <f t="shared" si="178"/>
        <v>0</v>
      </c>
    </row>
    <row r="1093" spans="1:14" s="5" customFormat="1" ht="18.75" customHeight="1">
      <c r="A1093" s="29"/>
      <c r="B1093" s="30" t="s">
        <v>441</v>
      </c>
      <c r="C1093" s="31" t="s">
        <v>77</v>
      </c>
      <c r="D1093" s="31" t="s">
        <v>522</v>
      </c>
      <c r="E1093" s="31" t="s">
        <v>522</v>
      </c>
      <c r="F1093" s="31" t="s">
        <v>389</v>
      </c>
      <c r="G1093" s="31" t="s">
        <v>442</v>
      </c>
      <c r="H1093" s="28">
        <v>92</v>
      </c>
      <c r="I1093" s="28">
        <v>92</v>
      </c>
      <c r="J1093" s="28">
        <v>41</v>
      </c>
      <c r="K1093" s="45">
        <f t="shared" si="184"/>
        <v>44.56521739130435</v>
      </c>
      <c r="M1093" s="33">
        <f t="shared" si="177"/>
        <v>51</v>
      </c>
      <c r="N1093" s="33">
        <f t="shared" si="178"/>
        <v>0</v>
      </c>
    </row>
    <row r="1094" spans="1:14" s="5" customFormat="1" ht="37.5" customHeight="1">
      <c r="A1094" s="29"/>
      <c r="B1094" s="30" t="s">
        <v>17</v>
      </c>
      <c r="C1094" s="31" t="s">
        <v>77</v>
      </c>
      <c r="D1094" s="31" t="s">
        <v>522</v>
      </c>
      <c r="E1094" s="31" t="s">
        <v>522</v>
      </c>
      <c r="F1094" s="31" t="s">
        <v>100</v>
      </c>
      <c r="G1094" s="31"/>
      <c r="H1094" s="28">
        <f>H1095</f>
        <v>3579.4</v>
      </c>
      <c r="I1094" s="28">
        <f>I1095</f>
        <v>3579.4</v>
      </c>
      <c r="J1094" s="28">
        <f>J1095</f>
        <v>3069</v>
      </c>
      <c r="K1094" s="45">
        <f t="shared" si="184"/>
        <v>85.74062692071297</v>
      </c>
      <c r="M1094" s="33">
        <f t="shared" si="177"/>
        <v>510.4000000000001</v>
      </c>
      <c r="N1094" s="33">
        <f t="shared" si="178"/>
        <v>0</v>
      </c>
    </row>
    <row r="1095" spans="1:14" s="5" customFormat="1" ht="18.75" customHeight="1">
      <c r="A1095" s="29"/>
      <c r="B1095" s="30" t="s">
        <v>441</v>
      </c>
      <c r="C1095" s="31" t="s">
        <v>77</v>
      </c>
      <c r="D1095" s="31" t="s">
        <v>522</v>
      </c>
      <c r="E1095" s="31" t="s">
        <v>522</v>
      </c>
      <c r="F1095" s="31" t="s">
        <v>100</v>
      </c>
      <c r="G1095" s="31" t="s">
        <v>442</v>
      </c>
      <c r="H1095" s="28">
        <v>3579.4</v>
      </c>
      <c r="I1095" s="28">
        <v>3579.4</v>
      </c>
      <c r="J1095" s="28">
        <v>3069</v>
      </c>
      <c r="K1095" s="45">
        <f t="shared" si="184"/>
        <v>85.74062692071297</v>
      </c>
      <c r="M1095" s="33">
        <f t="shared" si="177"/>
        <v>510.4000000000001</v>
      </c>
      <c r="N1095" s="33">
        <f t="shared" si="178"/>
        <v>0</v>
      </c>
    </row>
    <row r="1096" spans="1:14" s="5" customFormat="1" ht="18.75">
      <c r="A1096" s="29"/>
      <c r="B1096" s="30" t="s">
        <v>490</v>
      </c>
      <c r="C1096" s="31" t="s">
        <v>77</v>
      </c>
      <c r="D1096" s="31" t="s">
        <v>470</v>
      </c>
      <c r="E1096" s="31"/>
      <c r="F1096" s="37"/>
      <c r="G1096" s="31"/>
      <c r="H1096" s="28">
        <f aca="true" t="shared" si="185" ref="H1096:J1100">H1097</f>
        <v>72</v>
      </c>
      <c r="I1096" s="28">
        <f t="shared" si="185"/>
        <v>72</v>
      </c>
      <c r="J1096" s="28">
        <f t="shared" si="185"/>
        <v>11.4</v>
      </c>
      <c r="K1096" s="45">
        <f t="shared" si="184"/>
        <v>15.833333333333334</v>
      </c>
      <c r="M1096" s="33">
        <f t="shared" si="177"/>
        <v>60.6</v>
      </c>
      <c r="N1096" s="33">
        <f t="shared" si="178"/>
        <v>0</v>
      </c>
    </row>
    <row r="1097" spans="1:14" s="5" customFormat="1" ht="18.75">
      <c r="A1097" s="29"/>
      <c r="B1097" s="30" t="s">
        <v>494</v>
      </c>
      <c r="C1097" s="31" t="s">
        <v>77</v>
      </c>
      <c r="D1097" s="31" t="s">
        <v>470</v>
      </c>
      <c r="E1097" s="31" t="s">
        <v>419</v>
      </c>
      <c r="F1097" s="31"/>
      <c r="G1097" s="31"/>
      <c r="H1097" s="28">
        <f t="shared" si="185"/>
        <v>72</v>
      </c>
      <c r="I1097" s="28">
        <f t="shared" si="185"/>
        <v>72</v>
      </c>
      <c r="J1097" s="28">
        <f t="shared" si="185"/>
        <v>11.4</v>
      </c>
      <c r="K1097" s="45">
        <f t="shared" si="184"/>
        <v>15.833333333333334</v>
      </c>
      <c r="M1097" s="33">
        <f t="shared" si="177"/>
        <v>60.6</v>
      </c>
      <c r="N1097" s="33">
        <f t="shared" si="178"/>
        <v>0</v>
      </c>
    </row>
    <row r="1098" spans="1:14" s="5" customFormat="1" ht="18.75">
      <c r="A1098" s="29"/>
      <c r="B1098" s="30" t="s">
        <v>495</v>
      </c>
      <c r="C1098" s="31" t="s">
        <v>77</v>
      </c>
      <c r="D1098" s="31" t="s">
        <v>470</v>
      </c>
      <c r="E1098" s="31" t="s">
        <v>419</v>
      </c>
      <c r="F1098" s="31" t="s">
        <v>496</v>
      </c>
      <c r="G1098" s="31"/>
      <c r="H1098" s="28">
        <f t="shared" si="185"/>
        <v>72</v>
      </c>
      <c r="I1098" s="28">
        <f t="shared" si="185"/>
        <v>72</v>
      </c>
      <c r="J1098" s="28">
        <f t="shared" si="185"/>
        <v>11.4</v>
      </c>
      <c r="K1098" s="45">
        <f t="shared" si="184"/>
        <v>15.833333333333334</v>
      </c>
      <c r="M1098" s="33">
        <f aca="true" t="shared" si="186" ref="M1098:M1106">I1098-J1098</f>
        <v>60.6</v>
      </c>
      <c r="N1098" s="33">
        <f aca="true" t="shared" si="187" ref="N1098:N1106">H1098-I1098</f>
        <v>0</v>
      </c>
    </row>
    <row r="1099" spans="1:14" s="5" customFormat="1" ht="105" customHeight="1">
      <c r="A1099" s="29"/>
      <c r="B1099" s="34" t="s">
        <v>635</v>
      </c>
      <c r="C1099" s="31" t="s">
        <v>77</v>
      </c>
      <c r="D1099" s="31" t="s">
        <v>470</v>
      </c>
      <c r="E1099" s="31" t="s">
        <v>419</v>
      </c>
      <c r="F1099" s="31" t="s">
        <v>593</v>
      </c>
      <c r="G1099" s="31"/>
      <c r="H1099" s="28">
        <f t="shared" si="185"/>
        <v>72</v>
      </c>
      <c r="I1099" s="28">
        <f t="shared" si="185"/>
        <v>72</v>
      </c>
      <c r="J1099" s="28">
        <f t="shared" si="185"/>
        <v>11.4</v>
      </c>
      <c r="K1099" s="45">
        <f t="shared" si="184"/>
        <v>15.833333333333334</v>
      </c>
      <c r="M1099" s="33">
        <f t="shared" si="186"/>
        <v>60.6</v>
      </c>
      <c r="N1099" s="33">
        <f t="shared" si="187"/>
        <v>0</v>
      </c>
    </row>
    <row r="1100" spans="1:14" s="5" customFormat="1" ht="105" customHeight="1">
      <c r="A1100" s="29"/>
      <c r="B1100" s="34" t="s">
        <v>594</v>
      </c>
      <c r="C1100" s="31" t="s">
        <v>77</v>
      </c>
      <c r="D1100" s="31" t="s">
        <v>470</v>
      </c>
      <c r="E1100" s="31" t="s">
        <v>419</v>
      </c>
      <c r="F1100" s="31" t="s">
        <v>595</v>
      </c>
      <c r="G1100" s="31"/>
      <c r="H1100" s="28">
        <f t="shared" si="185"/>
        <v>72</v>
      </c>
      <c r="I1100" s="28">
        <f t="shared" si="185"/>
        <v>72</v>
      </c>
      <c r="J1100" s="28">
        <f t="shared" si="185"/>
        <v>11.4</v>
      </c>
      <c r="K1100" s="45">
        <f t="shared" si="184"/>
        <v>15.833333333333334</v>
      </c>
      <c r="M1100" s="33">
        <f t="shared" si="186"/>
        <v>60.6</v>
      </c>
      <c r="N1100" s="33">
        <f t="shared" si="187"/>
        <v>0</v>
      </c>
    </row>
    <row r="1101" spans="1:14" s="5" customFormat="1" ht="18.75">
      <c r="A1101" s="29"/>
      <c r="B1101" s="30" t="s">
        <v>464</v>
      </c>
      <c r="C1101" s="31" t="s">
        <v>77</v>
      </c>
      <c r="D1101" s="31" t="s">
        <v>470</v>
      </c>
      <c r="E1101" s="31" t="s">
        <v>419</v>
      </c>
      <c r="F1101" s="31" t="s">
        <v>595</v>
      </c>
      <c r="G1101" s="31" t="s">
        <v>463</v>
      </c>
      <c r="H1101" s="28">
        <v>72</v>
      </c>
      <c r="I1101" s="28">
        <v>72</v>
      </c>
      <c r="J1101" s="28">
        <v>11.4</v>
      </c>
      <c r="K1101" s="45">
        <f t="shared" si="184"/>
        <v>15.833333333333334</v>
      </c>
      <c r="M1101" s="33">
        <f t="shared" si="186"/>
        <v>60.6</v>
      </c>
      <c r="N1101" s="33">
        <f t="shared" si="187"/>
        <v>0</v>
      </c>
    </row>
    <row r="1102" spans="1:14" s="5" customFormat="1" ht="19.5" customHeight="1" hidden="1">
      <c r="A1102" s="29"/>
      <c r="B1102" s="30"/>
      <c r="C1102" s="31"/>
      <c r="D1102" s="31"/>
      <c r="E1102" s="31"/>
      <c r="F1102" s="37"/>
      <c r="G1102" s="31"/>
      <c r="H1102" s="28">
        <v>0</v>
      </c>
      <c r="I1102" s="28">
        <v>0</v>
      </c>
      <c r="J1102" s="28">
        <v>0</v>
      </c>
      <c r="K1102" s="45" t="e">
        <f t="shared" si="184"/>
        <v>#DIV/0!</v>
      </c>
      <c r="M1102" s="33">
        <f t="shared" si="186"/>
        <v>0</v>
      </c>
      <c r="N1102" s="33">
        <f t="shared" si="187"/>
        <v>0</v>
      </c>
    </row>
    <row r="1103" spans="1:14" s="5" customFormat="1" ht="17.25" customHeight="1" hidden="1">
      <c r="A1103" s="29"/>
      <c r="B1103" s="30"/>
      <c r="C1103" s="31"/>
      <c r="D1103" s="31"/>
      <c r="E1103" s="31"/>
      <c r="F1103" s="37"/>
      <c r="G1103" s="31"/>
      <c r="H1103" s="28">
        <v>0</v>
      </c>
      <c r="I1103" s="28">
        <v>0</v>
      </c>
      <c r="J1103" s="28">
        <v>0</v>
      </c>
      <c r="K1103" s="45" t="e">
        <f t="shared" si="184"/>
        <v>#DIV/0!</v>
      </c>
      <c r="M1103" s="33">
        <f t="shared" si="186"/>
        <v>0</v>
      </c>
      <c r="N1103" s="33">
        <f t="shared" si="187"/>
        <v>0</v>
      </c>
    </row>
    <row r="1104" spans="1:14" s="5" customFormat="1" ht="17.25" customHeight="1" hidden="1">
      <c r="A1104" s="29"/>
      <c r="B1104" s="30"/>
      <c r="C1104" s="31"/>
      <c r="D1104" s="31"/>
      <c r="E1104" s="31"/>
      <c r="F1104" s="37"/>
      <c r="G1104" s="31"/>
      <c r="H1104" s="28">
        <v>0</v>
      </c>
      <c r="I1104" s="28">
        <v>0</v>
      </c>
      <c r="J1104" s="28">
        <v>0</v>
      </c>
      <c r="K1104" s="45" t="e">
        <f t="shared" si="184"/>
        <v>#DIV/0!</v>
      </c>
      <c r="M1104" s="33">
        <f t="shared" si="186"/>
        <v>0</v>
      </c>
      <c r="N1104" s="33">
        <f t="shared" si="187"/>
        <v>0</v>
      </c>
    </row>
    <row r="1105" spans="1:14" s="5" customFormat="1" ht="17.25" customHeight="1" hidden="1">
      <c r="A1105" s="29"/>
      <c r="B1105" s="30"/>
      <c r="C1105" s="31"/>
      <c r="D1105" s="31"/>
      <c r="E1105" s="31"/>
      <c r="F1105" s="37"/>
      <c r="G1105" s="31"/>
      <c r="H1105" s="28">
        <v>0</v>
      </c>
      <c r="I1105" s="28">
        <v>0</v>
      </c>
      <c r="J1105" s="28">
        <v>0</v>
      </c>
      <c r="K1105" s="45" t="e">
        <f t="shared" si="184"/>
        <v>#DIV/0!</v>
      </c>
      <c r="M1105" s="33">
        <f t="shared" si="186"/>
        <v>0</v>
      </c>
      <c r="N1105" s="33">
        <f t="shared" si="187"/>
        <v>0</v>
      </c>
    </row>
    <row r="1106" spans="1:14" s="5" customFormat="1" ht="18.75">
      <c r="A1106" s="29"/>
      <c r="B1106" s="30" t="s">
        <v>406</v>
      </c>
      <c r="C1106" s="31"/>
      <c r="D1106" s="31"/>
      <c r="E1106" s="31"/>
      <c r="F1106" s="31"/>
      <c r="G1106" s="31"/>
      <c r="H1106" s="28">
        <f>SUM(H9,H20,H252,H268,H283,H401,H451,H533,H678,H784,H988,H1065)</f>
        <v>3097809</v>
      </c>
      <c r="I1106" s="28">
        <f>SUM(I9,I20,I252,I268,I283,I401,I451,I533,I678,I784,I988,I1065)</f>
        <v>3097809</v>
      </c>
      <c r="J1106" s="28">
        <f>SUM(J9,J20,J252,J268,J283,J401,J451,J533,J678,J784,J988,J1065)</f>
        <v>2934946.5999999996</v>
      </c>
      <c r="K1106" s="45">
        <f t="shared" si="184"/>
        <v>94.74265844020724</v>
      </c>
      <c r="M1106" s="33">
        <f t="shared" si="186"/>
        <v>162862.40000000037</v>
      </c>
      <c r="N1106" s="33">
        <f t="shared" si="187"/>
        <v>0</v>
      </c>
    </row>
    <row r="1109" spans="1:11" s="43" customFormat="1" ht="22.5" customHeight="1">
      <c r="A1109" s="50" t="s">
        <v>106</v>
      </c>
      <c r="B1109" s="50"/>
      <c r="C1109" s="41"/>
      <c r="D1109" s="41"/>
      <c r="E1109" s="41"/>
      <c r="F1109" s="41"/>
      <c r="G1109" s="41"/>
      <c r="H1109" s="41"/>
      <c r="I1109" s="51"/>
      <c r="J1109" s="52"/>
      <c r="K1109" s="42"/>
    </row>
    <row r="1110" spans="1:13" s="44" customFormat="1" ht="26.25" customHeight="1">
      <c r="A1110" s="50" t="s">
        <v>622</v>
      </c>
      <c r="B1110" s="50"/>
      <c r="G1110" s="41"/>
      <c r="H1110" s="41"/>
      <c r="J1110" s="53" t="s">
        <v>396</v>
      </c>
      <c r="K1110" s="53"/>
      <c r="L1110" s="54"/>
      <c r="M1110" s="54"/>
    </row>
  </sheetData>
  <sheetProtection selectLockedCells="1" selectUnlockedCells="1"/>
  <mergeCells count="15">
    <mergeCell ref="B3:G3"/>
    <mergeCell ref="C1:K1"/>
    <mergeCell ref="K6:K7"/>
    <mergeCell ref="A4:K4"/>
    <mergeCell ref="A6:A7"/>
    <mergeCell ref="B6:B7"/>
    <mergeCell ref="C2:K2"/>
    <mergeCell ref="H6:H7"/>
    <mergeCell ref="C6:G6"/>
    <mergeCell ref="J6:J7"/>
    <mergeCell ref="I6:I7"/>
    <mergeCell ref="A1109:B1109"/>
    <mergeCell ref="I1109:J1109"/>
    <mergeCell ref="A1110:B1110"/>
    <mergeCell ref="J1110:M1110"/>
  </mergeCells>
  <printOptions/>
  <pageMargins left="0.7874015748031497" right="0.7874015748031497" top="1.1811023622047245" bottom="0.3937007874015748" header="0" footer="0"/>
  <pageSetup fitToHeight="37" horizontalDpi="600" verticalDpi="600" orientation="landscape" paperSize="9" scale="68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DubovickayaEA</cp:lastModifiedBy>
  <cp:lastPrinted>2012-04-26T10:01:08Z</cp:lastPrinted>
  <dcterms:created xsi:type="dcterms:W3CDTF">2005-10-21T05:19:18Z</dcterms:created>
  <dcterms:modified xsi:type="dcterms:W3CDTF">2012-05-29T08:53:41Z</dcterms:modified>
  <cp:category/>
  <cp:version/>
  <cp:contentType/>
  <cp:contentStatus/>
</cp:coreProperties>
</file>